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etup" sheetId="1" r:id="rId1"/>
    <sheet name="Log" sheetId="2" r:id="rId2"/>
    <sheet name="Notices" sheetId="3" r:id="rId3"/>
  </sheets>
  <calcPr fullCalcOnLoad="1"/>
  <definedNames>
    <definedName name="_xlnm._FilterDatabase" localSheetId="1">'Log'!A5:H205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">
    <numFmt numFmtId="56" formatCode="&quot;上午/下午 &quot;hh&quot;時&quot;mm&quot;分&quot;ss&quot;秒 &quot;"/>
    <numFmt numFmtId="60" formatCode="yyyy-mm-dd"/>
    <numFmt numFmtId="61" formatCode="0.0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NumberFormat="1"/>
    <xf numFmtId="60" fontId="0" fillId="0" borderId="0" xfId="0" applyNumberFormat="1"/>
    <xf numFmtId="61" fontId="0" fillId="0" borderId="0" xfId="0" applyNumberFormat="1"/>
    <xf numFmtId="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cols>
    <col min="1" max="1" width="58.83203125" customWidth="1"/>
    <col min="2" max="2" width="44.83203125" customWidth="1"/>
  </cols>
  <sheetData>
    <row r="1">
      <c r="A1" t="str">
        <v>Intermittent FMLA hours tracker</v>
      </c>
    </row>
    <row r="2">
      <c r="A2" t="str">
        <v>Fill column B from row 4 to row 16. Everything from row 19 down calculates. One workbook per employee per leave reason; medical detail never goes in this file.</v>
      </c>
    </row>
    <row r="4">
      <c r="A4" t="str">
        <v>Employee</v>
      </c>
      <c r="B4" t="str">
        <v>Employee name or ID</v>
      </c>
    </row>
    <row r="5">
      <c r="A5" t="str">
        <v>Leave reason code (no diagnosis)</v>
      </c>
      <c r="B5" t="str">
        <v>Own serious health condition</v>
      </c>
    </row>
    <row r="6">
      <c r="A6" t="str">
        <v>Certification on file (date)</v>
      </c>
      <c r="B6" s="1">
        <v>46034</v>
      </c>
    </row>
    <row r="7">
      <c r="A7" t="str">
        <v>Certification expires or recert due (date)</v>
      </c>
      <c r="B7" s="1">
        <v>46399</v>
      </c>
    </row>
    <row r="8">
      <c r="A8" t="str">
        <v>Certified frequency (episodes per month, from the WH-380)</v>
      </c>
      <c r="B8">
        <v>2</v>
      </c>
    </row>
    <row r="9">
      <c r="A9" t="str">
        <v>Certified duration per episode (days)</v>
      </c>
      <c r="B9">
        <v>2</v>
      </c>
    </row>
    <row r="11">
      <c r="A11" t="str">
        <v>Normal weekly schedule (hours)</v>
      </c>
      <c r="B11">
        <v>40</v>
      </c>
    </row>
    <row r="12">
      <c r="A12" t="str">
        <v>Normal hours in a workday</v>
      </c>
      <c r="B12">
        <v>8</v>
      </c>
    </row>
    <row r="13">
      <c r="A13" t="str">
        <v>FMLA entitlement in hours (weekly hours x 12)</v>
      </c>
      <c r="B13" s="2">
        <f>B11*12</f>
      </c>
    </row>
    <row r="14">
      <c r="A14" t="str">
        <v>12-month method (ROLLING or FIXED)</v>
      </c>
      <c r="B14" t="str">
        <v>ROLLING</v>
      </c>
    </row>
    <row r="15">
      <c r="A15" t="str">
        <v>Fixed leave year starts on (used only when B14 = FIXED)</v>
      </c>
      <c r="B15" s="1">
        <v>46023</v>
      </c>
    </row>
    <row r="16">
      <c r="A16" t="str">
        <v>Balance as of (leave blank for today)</v>
      </c>
      <c r="B16" t="str">
        <v/>
      </c>
    </row>
    <row r="18">
      <c r="A18" t="str">
        <v>Result</v>
      </c>
    </row>
    <row r="19">
      <c r="A19" t="str">
        <v>As-of date used</v>
      </c>
      <c r="B19" s="1">
        <f>IF(B16="",TODAY(),B16)</f>
      </c>
    </row>
    <row r="20">
      <c r="A20" t="str">
        <v>Window start</v>
      </c>
      <c r="B20" s="1">
        <f>IF(UPPER(B14)="FIXED",DATE(YEAR(B19)-IF(DATE(YEAR(B19),MONTH(B15),DAY(B15))&gt;B19,1,0),MONTH(B15),DAY(B15)),EDATE(B19,-12)+1)</f>
      </c>
    </row>
    <row r="21">
      <c r="A21" t="str">
        <v>Hours used in the window</v>
      </c>
      <c r="B21" s="2">
        <f>SUMIFS(Log!$B$6:$B$205,Log!$A$6:$A$205,"&gt;="&amp;B20,Log!$A$6:$A$205,"&lt;="&amp;B19)</f>
      </c>
    </row>
    <row r="22">
      <c r="A22" t="str">
        <v>Hours available</v>
      </c>
      <c r="B22" s="2">
        <f>MAX(0,B13-B21)</f>
      </c>
    </row>
    <row r="23">
      <c r="A23" t="str">
        <v>Weeks available (at the normal schedule)</v>
      </c>
      <c r="B23" s="3">
        <f>IF(B11=0,"",B22/B11)</f>
      </c>
    </row>
    <row r="24">
      <c r="A24" t="str">
        <v>Next hours return on (rolling only)</v>
      </c>
      <c r="B24" s="1">
        <f>IF(UPPER(B14)="FIXED","n/a: full reset on the leave year start",IFERROR(EDATE(MINIFS(Log!$A$6:$A$205,Log!$A$6:$A$205,"&gt;="&amp;B20,Log!$B$6:$B$205,"&gt;0"),12),"no usage in window"))</f>
      </c>
    </row>
    <row r="25">
      <c r="A25" t="str">
        <v>Absence days logged this calendar month</v>
      </c>
      <c r="B25" s="4">
        <f>COUNTIFS(Log!$A$6:$A$205,"&gt;="&amp;DATE(YEAR(B19),MONTH(B19),1),Log!$A$6:$A$205,"&lt;="&amp;B19,Log!$B$6:$B$205,"&gt;0")</f>
      </c>
    </row>
    <row r="26">
      <c r="A26" t="str">
        <v>Certified maximum days per month (frequency x duration)</v>
      </c>
      <c r="B26" s="4">
        <f>B8*B9</f>
      </c>
    </row>
    <row r="27">
      <c r="A27" t="str">
        <v>Pattern check</v>
      </c>
      <c r="B27">
        <f>IF(B25&gt;B26,"Above the certified pattern: review, consider recertification (29 CFR 825.308(c)(2))","Within the certified pattern")</f>
      </c>
    </row>
    <row r="28">
      <c r="A28" t="str">
        <v>Recertification check</v>
      </c>
      <c r="B28">
        <f>IF(B7&lt;=B19,"Recertification due","Certification current")</f>
      </c>
    </row>
    <row r="30">
      <c r="A30" t="str">
        <v>How the math works</v>
      </c>
    </row>
    <row r="31">
      <c r="A31" t="str">
        <v>ROLLING: the window is the 12 months ending on the as-of date. Every logged hour drops out of the total exactly 12 months after it was taken (29 CFR 825.200(b)(4)).</v>
      </c>
    </row>
    <row r="32">
      <c r="A32" t="str">
        <v>FIXED: the window starts on the most recent leave year start on or before the as-of date and the balance resets fully on that date (29 CFR 825.200(b)(2)).</v>
      </c>
    </row>
    <row r="33">
      <c r="A33" t="str">
        <v>Hours are counted only for time the employee was scheduled to work. Never log a holiday or a scheduled day off as FMLA (29 CFR 825.205).</v>
      </c>
    </row>
    <row r="34">
      <c r="A34" t="str">
        <v>Keep this file with restricted access. The FMLA requires medical records to be kept separate from the personnel file (29 CFR 825.500(g)). This tracker holds dates and hours only.</v>
      </c>
    </row>
  </sheetData>
  <ignoredErrors>
    <ignoredError numberStoredAsText="1" sqref="A1:B3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H205"/>
  <sheetViews>
    <sheetView workbookViewId="0"/>
  </sheetViews>
  <cols>
    <col min="1" max="1" width="12.83203125" customWidth="1"/>
    <col min="2" max="2" width="13.83203125" customWidth="1"/>
    <col min="3" max="3" width="30.83203125" customWidth="1"/>
    <col min="4" max="4" width="18.83203125" customWidth="1"/>
    <col min="5" max="5" width="20.83203125" customWidth="1"/>
    <col min="6" max="6" width="22.83203125" customWidth="1"/>
    <col min="7" max="7" width="22.83203125" customWidth="1"/>
    <col min="8" max="8" width="20.83203125" customWidth="1"/>
  </cols>
  <sheetData>
    <row r="1">
      <c r="A1" t="str">
        <v>Absence log</v>
      </c>
    </row>
    <row r="2">
      <c r="A2" t="str">
        <v>One row per absence. Enter the date and the hours missed from the schedule. Columns F to H calculate. Keep rows in date order; sorting A to Z keeps the formulas right.</v>
      </c>
    </row>
    <row r="4">
      <c r="A4" t="str">
        <v>Setup summary</v>
      </c>
      <c r="B4">
        <f>"Entitlement "&amp;TEXT(Setup!B13,"0")&amp;" h, method "&amp;UPPER(Setup!B14)</f>
      </c>
    </row>
    <row r="5">
      <c r="A5" t="str">
        <v>Date</v>
      </c>
      <c r="B5" t="str">
        <v>Hours missed</v>
      </c>
      <c r="C5" t="str">
        <v>Type (I = intermittent, R = reduced schedule, C = continuous)</v>
      </c>
      <c r="D5" t="str">
        <v>Reason code</v>
      </c>
      <c r="E5" t="str">
        <v>Notice given by employee (date)</v>
      </c>
      <c r="F5" t="str">
        <v>Used in the 12 months ending this day</v>
      </c>
      <c r="G5" t="str">
        <v>Available after this absence</v>
      </c>
      <c r="H5" t="str">
        <v>Hours return on (rolling)</v>
      </c>
    </row>
    <row r="6">
      <c r="A6" s="1">
        <v>46036</v>
      </c>
      <c r="B6" s="2">
        <v>8</v>
      </c>
      <c r="C6" t="str">
        <v>I</v>
      </c>
      <c r="D6" t="str">
        <v>Own condition</v>
      </c>
      <c r="E6" s="1">
        <v>46036</v>
      </c>
      <c r="F6" s="2">
        <f>IF(A6="","",SUMIFS($B$6:$B$205,$A$6:$A$205,"&gt;="&amp;IF(UPPER(Setup!$B$14)="FIXED",DATE(YEAR(A6)-IF(DATE(YEAR(A6),MONTH(Setup!$B$15),DAY(Setup!$B$15))&gt;A6,1,0),MONTH(Setup!$B$15),DAY(Setup!$B$15)),EDATE(A6,-12)+1),$A$6:$A$205,"&lt;="&amp;A6))</f>
      </c>
      <c r="G6" s="2">
        <f>IF(A6="","",MAX(0,Setup!$B$13-F6))</f>
      </c>
      <c r="H6" s="1">
        <f>IF(A6="","",IF(UPPER(Setup!$B$14)="FIXED","",EDATE(A6,12)))</f>
      </c>
    </row>
    <row r="7">
      <c r="A7" s="1">
        <v>46037</v>
      </c>
      <c r="B7" s="2">
        <v>8</v>
      </c>
      <c r="C7" t="str">
        <v>I</v>
      </c>
      <c r="D7" t="str">
        <v>Own condition</v>
      </c>
      <c r="E7" s="1">
        <v>46036</v>
      </c>
      <c r="F7" s="2">
        <f>IF(A7="","",SUMIFS($B$6:$B$205,$A$6:$A$205,"&gt;="&amp;IF(UPPER(Setup!$B$14)="FIXED",DATE(YEAR(A7)-IF(DATE(YEAR(A7),MONTH(Setup!$B$15),DAY(Setup!$B$15))&gt;A7,1,0),MONTH(Setup!$B$15),DAY(Setup!$B$15)),EDATE(A7,-12)+1),$A$6:$A$205,"&lt;="&amp;A7))</f>
      </c>
      <c r="G7" s="2">
        <f>IF(A7="","",MAX(0,Setup!$B$13-F7))</f>
      </c>
      <c r="H7" s="1">
        <f>IF(A7="","",IF(UPPER(Setup!$B$14)="FIXED","",EDATE(A7,12)))</f>
      </c>
    </row>
    <row r="8">
      <c r="A8" s="1">
        <v>46056</v>
      </c>
      <c r="B8" s="2">
        <v>4</v>
      </c>
      <c r="C8" t="str">
        <v>I</v>
      </c>
      <c r="D8" t="str">
        <v>Own condition</v>
      </c>
      <c r="E8" s="1">
        <v>46056</v>
      </c>
      <c r="F8" s="2">
        <f>IF(A8="","",SUMIFS($B$6:$B$205,$A$6:$A$205,"&gt;="&amp;IF(UPPER(Setup!$B$14)="FIXED",DATE(YEAR(A8)-IF(DATE(YEAR(A8),MONTH(Setup!$B$15),DAY(Setup!$B$15))&gt;A8,1,0),MONTH(Setup!$B$15),DAY(Setup!$B$15)),EDATE(A8,-12)+1),$A$6:$A$205,"&lt;="&amp;A8))</f>
      </c>
      <c r="G8" s="2">
        <f>IF(A8="","",MAX(0,Setup!$B$13-F8))</f>
      </c>
      <c r="H8" s="1">
        <f>IF(A8="","",IF(UPPER(Setup!$B$14)="FIXED","",EDATE(A8,12)))</f>
      </c>
    </row>
    <row r="9">
      <c r="A9" s="1">
        <v>46072</v>
      </c>
      <c r="B9" s="2">
        <v>8</v>
      </c>
      <c r="C9" t="str">
        <v>I</v>
      </c>
      <c r="D9" t="str">
        <v>Own condition</v>
      </c>
      <c r="E9" s="1">
        <v>46072</v>
      </c>
      <c r="F9" s="2">
        <f>IF(A9="","",SUMIFS($B$6:$B$205,$A$6:$A$205,"&gt;="&amp;IF(UPPER(Setup!$B$14)="FIXED",DATE(YEAR(A9)-IF(DATE(YEAR(A9),MONTH(Setup!$B$15),DAY(Setup!$B$15))&gt;A9,1,0),MONTH(Setup!$B$15),DAY(Setup!$B$15)),EDATE(A9,-12)+1),$A$6:$A$205,"&lt;="&amp;A9))</f>
      </c>
      <c r="G9" s="2">
        <f>IF(A9="","",MAX(0,Setup!$B$13-F9))</f>
      </c>
      <c r="H9" s="1">
        <f>IF(A9="","",IF(UPPER(Setup!$B$14)="FIXED","",EDATE(A9,12)))</f>
      </c>
    </row>
    <row r="10">
      <c r="A10" s="1">
        <v>46090</v>
      </c>
      <c r="B10" s="2">
        <v>8</v>
      </c>
      <c r="C10" t="str">
        <v>I</v>
      </c>
      <c r="D10" t="str">
        <v>Own condition</v>
      </c>
      <c r="E10" s="1">
        <v>46090</v>
      </c>
      <c r="F10" s="2">
        <f>IF(A10="","",SUMIFS($B$6:$B$205,$A$6:$A$205,"&gt;="&amp;IF(UPPER(Setup!$B$14)="FIXED",DATE(YEAR(A10)-IF(DATE(YEAR(A10),MONTH(Setup!$B$15),DAY(Setup!$B$15))&gt;A10,1,0),MONTH(Setup!$B$15),DAY(Setup!$B$15)),EDATE(A10,-12)+1),$A$6:$A$205,"&lt;="&amp;A10))</f>
      </c>
      <c r="G10" s="2">
        <f>IF(A10="","",MAX(0,Setup!$B$13-F10))</f>
      </c>
      <c r="H10" s="1">
        <f>IF(A10="","",IF(UPPER(Setup!$B$14)="FIXED","",EDATE(A10,12)))</f>
      </c>
    </row>
    <row r="11">
      <c r="A11" s="1">
        <v>46091</v>
      </c>
      <c r="B11" s="2">
        <v>8</v>
      </c>
      <c r="C11" t="str">
        <v>I</v>
      </c>
      <c r="D11" t="str">
        <v>Own condition</v>
      </c>
      <c r="E11" s="1">
        <v>46090</v>
      </c>
      <c r="F11" s="2">
        <f>IF(A11="","",SUMIFS($B$6:$B$205,$A$6:$A$205,"&gt;="&amp;IF(UPPER(Setup!$B$14)="FIXED",DATE(YEAR(A11)-IF(DATE(YEAR(A11),MONTH(Setup!$B$15),DAY(Setup!$B$15))&gt;A11,1,0),MONTH(Setup!$B$15),DAY(Setup!$B$15)),EDATE(A11,-12)+1),$A$6:$A$205,"&lt;="&amp;A11))</f>
      </c>
      <c r="G11" s="2">
        <f>IF(A11="","",MAX(0,Setup!$B$13-F11))</f>
      </c>
      <c r="H11" s="1">
        <f>IF(A11="","",IF(UPPER(Setup!$B$14)="FIXED","",EDATE(A11,12)))</f>
      </c>
    </row>
    <row r="12">
      <c r="F12" s="2">
        <f>IF(A12="","",SUMIFS($B$6:$B$205,$A$6:$A$205,"&gt;="&amp;IF(UPPER(Setup!$B$14)="FIXED",DATE(YEAR(A12)-IF(DATE(YEAR(A12),MONTH(Setup!$B$15),DAY(Setup!$B$15))&gt;A12,1,0),MONTH(Setup!$B$15),DAY(Setup!$B$15)),EDATE(A12,-12)+1),$A$6:$A$205,"&lt;="&amp;A12))</f>
      </c>
      <c r="G12" s="2">
        <f>IF(A12="","",MAX(0,Setup!$B$13-F12))</f>
      </c>
      <c r="H12" s="1">
        <f>IF(A12="","",IF(UPPER(Setup!$B$14)="FIXED","",EDATE(A12,12)))</f>
      </c>
    </row>
    <row r="13">
      <c r="F13" s="2">
        <f>IF(A13="","",SUMIFS($B$6:$B$205,$A$6:$A$205,"&gt;="&amp;IF(UPPER(Setup!$B$14)="FIXED",DATE(YEAR(A13)-IF(DATE(YEAR(A13),MONTH(Setup!$B$15),DAY(Setup!$B$15))&gt;A13,1,0),MONTH(Setup!$B$15),DAY(Setup!$B$15)),EDATE(A13,-12)+1),$A$6:$A$205,"&lt;="&amp;A13))</f>
      </c>
      <c r="G13" s="2">
        <f>IF(A13="","",MAX(0,Setup!$B$13-F13))</f>
      </c>
      <c r="H13" s="1">
        <f>IF(A13="","",IF(UPPER(Setup!$B$14)="FIXED","",EDATE(A13,12)))</f>
      </c>
    </row>
    <row r="14">
      <c r="F14" s="2">
        <f>IF(A14="","",SUMIFS($B$6:$B$205,$A$6:$A$205,"&gt;="&amp;IF(UPPER(Setup!$B$14)="FIXED",DATE(YEAR(A14)-IF(DATE(YEAR(A14),MONTH(Setup!$B$15),DAY(Setup!$B$15))&gt;A14,1,0),MONTH(Setup!$B$15),DAY(Setup!$B$15)),EDATE(A14,-12)+1),$A$6:$A$205,"&lt;="&amp;A14))</f>
      </c>
      <c r="G14" s="2">
        <f>IF(A14="","",MAX(0,Setup!$B$13-F14))</f>
      </c>
      <c r="H14" s="1">
        <f>IF(A14="","",IF(UPPER(Setup!$B$14)="FIXED","",EDATE(A14,12)))</f>
      </c>
    </row>
    <row r="15">
      <c r="F15" s="2">
        <f>IF(A15="","",SUMIFS($B$6:$B$205,$A$6:$A$205,"&gt;="&amp;IF(UPPER(Setup!$B$14)="FIXED",DATE(YEAR(A15)-IF(DATE(YEAR(A15),MONTH(Setup!$B$15),DAY(Setup!$B$15))&gt;A15,1,0),MONTH(Setup!$B$15),DAY(Setup!$B$15)),EDATE(A15,-12)+1),$A$6:$A$205,"&lt;="&amp;A15))</f>
      </c>
      <c r="G15" s="2">
        <f>IF(A15="","",MAX(0,Setup!$B$13-F15))</f>
      </c>
      <c r="H15" s="1">
        <f>IF(A15="","",IF(UPPER(Setup!$B$14)="FIXED","",EDATE(A15,12)))</f>
      </c>
    </row>
    <row r="16">
      <c r="F16" s="2">
        <f>IF(A16="","",SUMIFS($B$6:$B$205,$A$6:$A$205,"&gt;="&amp;IF(UPPER(Setup!$B$14)="FIXED",DATE(YEAR(A16)-IF(DATE(YEAR(A16),MONTH(Setup!$B$15),DAY(Setup!$B$15))&gt;A16,1,0),MONTH(Setup!$B$15),DAY(Setup!$B$15)),EDATE(A16,-12)+1),$A$6:$A$205,"&lt;="&amp;A16))</f>
      </c>
      <c r="G16" s="2">
        <f>IF(A16="","",MAX(0,Setup!$B$13-F16))</f>
      </c>
      <c r="H16" s="1">
        <f>IF(A16="","",IF(UPPER(Setup!$B$14)="FIXED","",EDATE(A16,12)))</f>
      </c>
    </row>
    <row r="17">
      <c r="F17" s="2">
        <f>IF(A17="","",SUMIFS($B$6:$B$205,$A$6:$A$205,"&gt;="&amp;IF(UPPER(Setup!$B$14)="FIXED",DATE(YEAR(A17)-IF(DATE(YEAR(A17),MONTH(Setup!$B$15),DAY(Setup!$B$15))&gt;A17,1,0),MONTH(Setup!$B$15),DAY(Setup!$B$15)),EDATE(A17,-12)+1),$A$6:$A$205,"&lt;="&amp;A17))</f>
      </c>
      <c r="G17" s="2">
        <f>IF(A17="","",MAX(0,Setup!$B$13-F17))</f>
      </c>
      <c r="H17" s="1">
        <f>IF(A17="","",IF(UPPER(Setup!$B$14)="FIXED","",EDATE(A17,12)))</f>
      </c>
    </row>
    <row r="18">
      <c r="F18" s="2">
        <f>IF(A18="","",SUMIFS($B$6:$B$205,$A$6:$A$205,"&gt;="&amp;IF(UPPER(Setup!$B$14)="FIXED",DATE(YEAR(A18)-IF(DATE(YEAR(A18),MONTH(Setup!$B$15),DAY(Setup!$B$15))&gt;A18,1,0),MONTH(Setup!$B$15),DAY(Setup!$B$15)),EDATE(A18,-12)+1),$A$6:$A$205,"&lt;="&amp;A18))</f>
      </c>
      <c r="G18" s="2">
        <f>IF(A18="","",MAX(0,Setup!$B$13-F18))</f>
      </c>
      <c r="H18" s="1">
        <f>IF(A18="","",IF(UPPER(Setup!$B$14)="FIXED","",EDATE(A18,12)))</f>
      </c>
    </row>
    <row r="19">
      <c r="F19" s="2">
        <f>IF(A19="","",SUMIFS($B$6:$B$205,$A$6:$A$205,"&gt;="&amp;IF(UPPER(Setup!$B$14)="FIXED",DATE(YEAR(A19)-IF(DATE(YEAR(A19),MONTH(Setup!$B$15),DAY(Setup!$B$15))&gt;A19,1,0),MONTH(Setup!$B$15),DAY(Setup!$B$15)),EDATE(A19,-12)+1),$A$6:$A$205,"&lt;="&amp;A19))</f>
      </c>
      <c r="G19" s="2">
        <f>IF(A19="","",MAX(0,Setup!$B$13-F19))</f>
      </c>
      <c r="H19" s="1">
        <f>IF(A19="","",IF(UPPER(Setup!$B$14)="FIXED","",EDATE(A19,12)))</f>
      </c>
    </row>
    <row r="20">
      <c r="F20" s="2">
        <f>IF(A20="","",SUMIFS($B$6:$B$205,$A$6:$A$205,"&gt;="&amp;IF(UPPER(Setup!$B$14)="FIXED",DATE(YEAR(A20)-IF(DATE(YEAR(A20),MONTH(Setup!$B$15),DAY(Setup!$B$15))&gt;A20,1,0),MONTH(Setup!$B$15),DAY(Setup!$B$15)),EDATE(A20,-12)+1),$A$6:$A$205,"&lt;="&amp;A20))</f>
      </c>
      <c r="G20" s="2">
        <f>IF(A20="","",MAX(0,Setup!$B$13-F20))</f>
      </c>
      <c r="H20" s="1">
        <f>IF(A20="","",IF(UPPER(Setup!$B$14)="FIXED","",EDATE(A20,12)))</f>
      </c>
    </row>
    <row r="21">
      <c r="F21" s="2">
        <f>IF(A21="","",SUMIFS($B$6:$B$205,$A$6:$A$205,"&gt;="&amp;IF(UPPER(Setup!$B$14)="FIXED",DATE(YEAR(A21)-IF(DATE(YEAR(A21),MONTH(Setup!$B$15),DAY(Setup!$B$15))&gt;A21,1,0),MONTH(Setup!$B$15),DAY(Setup!$B$15)),EDATE(A21,-12)+1),$A$6:$A$205,"&lt;="&amp;A21))</f>
      </c>
      <c r="G21" s="2">
        <f>IF(A21="","",MAX(0,Setup!$B$13-F21))</f>
      </c>
      <c r="H21" s="1">
        <f>IF(A21="","",IF(UPPER(Setup!$B$14)="FIXED","",EDATE(A21,12)))</f>
      </c>
    </row>
    <row r="22">
      <c r="F22" s="2">
        <f>IF(A22="","",SUMIFS($B$6:$B$205,$A$6:$A$205,"&gt;="&amp;IF(UPPER(Setup!$B$14)="FIXED",DATE(YEAR(A22)-IF(DATE(YEAR(A22),MONTH(Setup!$B$15),DAY(Setup!$B$15))&gt;A22,1,0),MONTH(Setup!$B$15),DAY(Setup!$B$15)),EDATE(A22,-12)+1),$A$6:$A$205,"&lt;="&amp;A22))</f>
      </c>
      <c r="G22" s="2">
        <f>IF(A22="","",MAX(0,Setup!$B$13-F22))</f>
      </c>
      <c r="H22" s="1">
        <f>IF(A22="","",IF(UPPER(Setup!$B$14)="FIXED","",EDATE(A22,12)))</f>
      </c>
    </row>
    <row r="23">
      <c r="F23" s="2">
        <f>IF(A23="","",SUMIFS($B$6:$B$205,$A$6:$A$205,"&gt;="&amp;IF(UPPER(Setup!$B$14)="FIXED",DATE(YEAR(A23)-IF(DATE(YEAR(A23),MONTH(Setup!$B$15),DAY(Setup!$B$15))&gt;A23,1,0),MONTH(Setup!$B$15),DAY(Setup!$B$15)),EDATE(A23,-12)+1),$A$6:$A$205,"&lt;="&amp;A23))</f>
      </c>
      <c r="G23" s="2">
        <f>IF(A23="","",MAX(0,Setup!$B$13-F23))</f>
      </c>
      <c r="H23" s="1">
        <f>IF(A23="","",IF(UPPER(Setup!$B$14)="FIXED","",EDATE(A23,12)))</f>
      </c>
    </row>
    <row r="24">
      <c r="F24" s="2">
        <f>IF(A24="","",SUMIFS($B$6:$B$205,$A$6:$A$205,"&gt;="&amp;IF(UPPER(Setup!$B$14)="FIXED",DATE(YEAR(A24)-IF(DATE(YEAR(A24),MONTH(Setup!$B$15),DAY(Setup!$B$15))&gt;A24,1,0),MONTH(Setup!$B$15),DAY(Setup!$B$15)),EDATE(A24,-12)+1),$A$6:$A$205,"&lt;="&amp;A24))</f>
      </c>
      <c r="G24" s="2">
        <f>IF(A24="","",MAX(0,Setup!$B$13-F24))</f>
      </c>
      <c r="H24" s="1">
        <f>IF(A24="","",IF(UPPER(Setup!$B$14)="FIXED","",EDATE(A24,12)))</f>
      </c>
    </row>
    <row r="25">
      <c r="F25" s="2">
        <f>IF(A25="","",SUMIFS($B$6:$B$205,$A$6:$A$205,"&gt;="&amp;IF(UPPER(Setup!$B$14)="FIXED",DATE(YEAR(A25)-IF(DATE(YEAR(A25),MONTH(Setup!$B$15),DAY(Setup!$B$15))&gt;A25,1,0),MONTH(Setup!$B$15),DAY(Setup!$B$15)),EDATE(A25,-12)+1),$A$6:$A$205,"&lt;="&amp;A25))</f>
      </c>
      <c r="G25" s="2">
        <f>IF(A25="","",MAX(0,Setup!$B$13-F25))</f>
      </c>
      <c r="H25" s="1">
        <f>IF(A25="","",IF(UPPER(Setup!$B$14)="FIXED","",EDATE(A25,12)))</f>
      </c>
    </row>
    <row r="26">
      <c r="F26" s="2">
        <f>IF(A26="","",SUMIFS($B$6:$B$205,$A$6:$A$205,"&gt;="&amp;IF(UPPER(Setup!$B$14)="FIXED",DATE(YEAR(A26)-IF(DATE(YEAR(A26),MONTH(Setup!$B$15),DAY(Setup!$B$15))&gt;A26,1,0),MONTH(Setup!$B$15),DAY(Setup!$B$15)),EDATE(A26,-12)+1),$A$6:$A$205,"&lt;="&amp;A26))</f>
      </c>
      <c r="G26" s="2">
        <f>IF(A26="","",MAX(0,Setup!$B$13-F26))</f>
      </c>
      <c r="H26" s="1">
        <f>IF(A26="","",IF(UPPER(Setup!$B$14)="FIXED","",EDATE(A26,12)))</f>
      </c>
    </row>
    <row r="27">
      <c r="F27" s="2">
        <f>IF(A27="","",SUMIFS($B$6:$B$205,$A$6:$A$205,"&gt;="&amp;IF(UPPER(Setup!$B$14)="FIXED",DATE(YEAR(A27)-IF(DATE(YEAR(A27),MONTH(Setup!$B$15),DAY(Setup!$B$15))&gt;A27,1,0),MONTH(Setup!$B$15),DAY(Setup!$B$15)),EDATE(A27,-12)+1),$A$6:$A$205,"&lt;="&amp;A27))</f>
      </c>
      <c r="G27" s="2">
        <f>IF(A27="","",MAX(0,Setup!$B$13-F27))</f>
      </c>
      <c r="H27" s="1">
        <f>IF(A27="","",IF(UPPER(Setup!$B$14)="FIXED","",EDATE(A27,12)))</f>
      </c>
    </row>
    <row r="28">
      <c r="F28" s="2">
        <f>IF(A28="","",SUMIFS($B$6:$B$205,$A$6:$A$205,"&gt;="&amp;IF(UPPER(Setup!$B$14)="FIXED",DATE(YEAR(A28)-IF(DATE(YEAR(A28),MONTH(Setup!$B$15),DAY(Setup!$B$15))&gt;A28,1,0),MONTH(Setup!$B$15),DAY(Setup!$B$15)),EDATE(A28,-12)+1),$A$6:$A$205,"&lt;="&amp;A28))</f>
      </c>
      <c r="G28" s="2">
        <f>IF(A28="","",MAX(0,Setup!$B$13-F28))</f>
      </c>
      <c r="H28" s="1">
        <f>IF(A28="","",IF(UPPER(Setup!$B$14)="FIXED","",EDATE(A28,12)))</f>
      </c>
    </row>
    <row r="29">
      <c r="F29" s="2">
        <f>IF(A29="","",SUMIFS($B$6:$B$205,$A$6:$A$205,"&gt;="&amp;IF(UPPER(Setup!$B$14)="FIXED",DATE(YEAR(A29)-IF(DATE(YEAR(A29),MONTH(Setup!$B$15),DAY(Setup!$B$15))&gt;A29,1,0),MONTH(Setup!$B$15),DAY(Setup!$B$15)),EDATE(A29,-12)+1),$A$6:$A$205,"&lt;="&amp;A29))</f>
      </c>
      <c r="G29" s="2">
        <f>IF(A29="","",MAX(0,Setup!$B$13-F29))</f>
      </c>
      <c r="H29" s="1">
        <f>IF(A29="","",IF(UPPER(Setup!$B$14)="FIXED","",EDATE(A29,12)))</f>
      </c>
    </row>
    <row r="30">
      <c r="F30" s="2">
        <f>IF(A30="","",SUMIFS($B$6:$B$205,$A$6:$A$205,"&gt;="&amp;IF(UPPER(Setup!$B$14)="FIXED",DATE(YEAR(A30)-IF(DATE(YEAR(A30),MONTH(Setup!$B$15),DAY(Setup!$B$15))&gt;A30,1,0),MONTH(Setup!$B$15),DAY(Setup!$B$15)),EDATE(A30,-12)+1),$A$6:$A$205,"&lt;="&amp;A30))</f>
      </c>
      <c r="G30" s="2">
        <f>IF(A30="","",MAX(0,Setup!$B$13-F30))</f>
      </c>
      <c r="H30" s="1">
        <f>IF(A30="","",IF(UPPER(Setup!$B$14)="FIXED","",EDATE(A30,12)))</f>
      </c>
    </row>
    <row r="31">
      <c r="F31" s="2">
        <f>IF(A31="","",SUMIFS($B$6:$B$205,$A$6:$A$205,"&gt;="&amp;IF(UPPER(Setup!$B$14)="FIXED",DATE(YEAR(A31)-IF(DATE(YEAR(A31),MONTH(Setup!$B$15),DAY(Setup!$B$15))&gt;A31,1,0),MONTH(Setup!$B$15),DAY(Setup!$B$15)),EDATE(A31,-12)+1),$A$6:$A$205,"&lt;="&amp;A31))</f>
      </c>
      <c r="G31" s="2">
        <f>IF(A31="","",MAX(0,Setup!$B$13-F31))</f>
      </c>
      <c r="H31" s="1">
        <f>IF(A31="","",IF(UPPER(Setup!$B$14)="FIXED","",EDATE(A31,12)))</f>
      </c>
    </row>
    <row r="32">
      <c r="F32" s="2">
        <f>IF(A32="","",SUMIFS($B$6:$B$205,$A$6:$A$205,"&gt;="&amp;IF(UPPER(Setup!$B$14)="FIXED",DATE(YEAR(A32)-IF(DATE(YEAR(A32),MONTH(Setup!$B$15),DAY(Setup!$B$15))&gt;A32,1,0),MONTH(Setup!$B$15),DAY(Setup!$B$15)),EDATE(A32,-12)+1),$A$6:$A$205,"&lt;="&amp;A32))</f>
      </c>
      <c r="G32" s="2">
        <f>IF(A32="","",MAX(0,Setup!$B$13-F32))</f>
      </c>
      <c r="H32" s="1">
        <f>IF(A32="","",IF(UPPER(Setup!$B$14)="FIXED","",EDATE(A32,12)))</f>
      </c>
    </row>
    <row r="33">
      <c r="F33" s="2">
        <f>IF(A33="","",SUMIFS($B$6:$B$205,$A$6:$A$205,"&gt;="&amp;IF(UPPER(Setup!$B$14)="FIXED",DATE(YEAR(A33)-IF(DATE(YEAR(A33),MONTH(Setup!$B$15),DAY(Setup!$B$15))&gt;A33,1,0),MONTH(Setup!$B$15),DAY(Setup!$B$15)),EDATE(A33,-12)+1),$A$6:$A$205,"&lt;="&amp;A33))</f>
      </c>
      <c r="G33" s="2">
        <f>IF(A33="","",MAX(0,Setup!$B$13-F33))</f>
      </c>
      <c r="H33" s="1">
        <f>IF(A33="","",IF(UPPER(Setup!$B$14)="FIXED","",EDATE(A33,12)))</f>
      </c>
    </row>
    <row r="34">
      <c r="F34" s="2">
        <f>IF(A34="","",SUMIFS($B$6:$B$205,$A$6:$A$205,"&gt;="&amp;IF(UPPER(Setup!$B$14)="FIXED",DATE(YEAR(A34)-IF(DATE(YEAR(A34),MONTH(Setup!$B$15),DAY(Setup!$B$15))&gt;A34,1,0),MONTH(Setup!$B$15),DAY(Setup!$B$15)),EDATE(A34,-12)+1),$A$6:$A$205,"&lt;="&amp;A34))</f>
      </c>
      <c r="G34" s="2">
        <f>IF(A34="","",MAX(0,Setup!$B$13-F34))</f>
      </c>
      <c r="H34" s="1">
        <f>IF(A34="","",IF(UPPER(Setup!$B$14)="FIXED","",EDATE(A34,12)))</f>
      </c>
    </row>
    <row r="35">
      <c r="F35" s="2">
        <f>IF(A35="","",SUMIFS($B$6:$B$205,$A$6:$A$205,"&gt;="&amp;IF(UPPER(Setup!$B$14)="FIXED",DATE(YEAR(A35)-IF(DATE(YEAR(A35),MONTH(Setup!$B$15),DAY(Setup!$B$15))&gt;A35,1,0),MONTH(Setup!$B$15),DAY(Setup!$B$15)),EDATE(A35,-12)+1),$A$6:$A$205,"&lt;="&amp;A35))</f>
      </c>
      <c r="G35" s="2">
        <f>IF(A35="","",MAX(0,Setup!$B$13-F35))</f>
      </c>
      <c r="H35" s="1">
        <f>IF(A35="","",IF(UPPER(Setup!$B$14)="FIXED","",EDATE(A35,12)))</f>
      </c>
    </row>
    <row r="36">
      <c r="F36" s="2">
        <f>IF(A36="","",SUMIFS($B$6:$B$205,$A$6:$A$205,"&gt;="&amp;IF(UPPER(Setup!$B$14)="FIXED",DATE(YEAR(A36)-IF(DATE(YEAR(A36),MONTH(Setup!$B$15),DAY(Setup!$B$15))&gt;A36,1,0),MONTH(Setup!$B$15),DAY(Setup!$B$15)),EDATE(A36,-12)+1),$A$6:$A$205,"&lt;="&amp;A36))</f>
      </c>
      <c r="G36" s="2">
        <f>IF(A36="","",MAX(0,Setup!$B$13-F36))</f>
      </c>
      <c r="H36" s="1">
        <f>IF(A36="","",IF(UPPER(Setup!$B$14)="FIXED","",EDATE(A36,12)))</f>
      </c>
    </row>
    <row r="37">
      <c r="F37" s="2">
        <f>IF(A37="","",SUMIFS($B$6:$B$205,$A$6:$A$205,"&gt;="&amp;IF(UPPER(Setup!$B$14)="FIXED",DATE(YEAR(A37)-IF(DATE(YEAR(A37),MONTH(Setup!$B$15),DAY(Setup!$B$15))&gt;A37,1,0),MONTH(Setup!$B$15),DAY(Setup!$B$15)),EDATE(A37,-12)+1),$A$6:$A$205,"&lt;="&amp;A37))</f>
      </c>
      <c r="G37" s="2">
        <f>IF(A37="","",MAX(0,Setup!$B$13-F37))</f>
      </c>
      <c r="H37" s="1">
        <f>IF(A37="","",IF(UPPER(Setup!$B$14)="FIXED","",EDATE(A37,12)))</f>
      </c>
    </row>
    <row r="38">
      <c r="F38" s="2">
        <f>IF(A38="","",SUMIFS($B$6:$B$205,$A$6:$A$205,"&gt;="&amp;IF(UPPER(Setup!$B$14)="FIXED",DATE(YEAR(A38)-IF(DATE(YEAR(A38),MONTH(Setup!$B$15),DAY(Setup!$B$15))&gt;A38,1,0),MONTH(Setup!$B$15),DAY(Setup!$B$15)),EDATE(A38,-12)+1),$A$6:$A$205,"&lt;="&amp;A38))</f>
      </c>
      <c r="G38" s="2">
        <f>IF(A38="","",MAX(0,Setup!$B$13-F38))</f>
      </c>
      <c r="H38" s="1">
        <f>IF(A38="","",IF(UPPER(Setup!$B$14)="FIXED","",EDATE(A38,12)))</f>
      </c>
    </row>
    <row r="39">
      <c r="F39" s="2">
        <f>IF(A39="","",SUMIFS($B$6:$B$205,$A$6:$A$205,"&gt;="&amp;IF(UPPER(Setup!$B$14)="FIXED",DATE(YEAR(A39)-IF(DATE(YEAR(A39),MONTH(Setup!$B$15),DAY(Setup!$B$15))&gt;A39,1,0),MONTH(Setup!$B$15),DAY(Setup!$B$15)),EDATE(A39,-12)+1),$A$6:$A$205,"&lt;="&amp;A39))</f>
      </c>
      <c r="G39" s="2">
        <f>IF(A39="","",MAX(0,Setup!$B$13-F39))</f>
      </c>
      <c r="H39" s="1">
        <f>IF(A39="","",IF(UPPER(Setup!$B$14)="FIXED","",EDATE(A39,12)))</f>
      </c>
    </row>
    <row r="40">
      <c r="F40" s="2">
        <f>IF(A40="","",SUMIFS($B$6:$B$205,$A$6:$A$205,"&gt;="&amp;IF(UPPER(Setup!$B$14)="FIXED",DATE(YEAR(A40)-IF(DATE(YEAR(A40),MONTH(Setup!$B$15),DAY(Setup!$B$15))&gt;A40,1,0),MONTH(Setup!$B$15),DAY(Setup!$B$15)),EDATE(A40,-12)+1),$A$6:$A$205,"&lt;="&amp;A40))</f>
      </c>
      <c r="G40" s="2">
        <f>IF(A40="","",MAX(0,Setup!$B$13-F40))</f>
      </c>
      <c r="H40" s="1">
        <f>IF(A40="","",IF(UPPER(Setup!$B$14)="FIXED","",EDATE(A40,12)))</f>
      </c>
    </row>
    <row r="41">
      <c r="F41" s="2">
        <f>IF(A41="","",SUMIFS($B$6:$B$205,$A$6:$A$205,"&gt;="&amp;IF(UPPER(Setup!$B$14)="FIXED",DATE(YEAR(A41)-IF(DATE(YEAR(A41),MONTH(Setup!$B$15),DAY(Setup!$B$15))&gt;A41,1,0),MONTH(Setup!$B$15),DAY(Setup!$B$15)),EDATE(A41,-12)+1),$A$6:$A$205,"&lt;="&amp;A41))</f>
      </c>
      <c r="G41" s="2">
        <f>IF(A41="","",MAX(0,Setup!$B$13-F41))</f>
      </c>
      <c r="H41" s="1">
        <f>IF(A41="","",IF(UPPER(Setup!$B$14)="FIXED","",EDATE(A41,12)))</f>
      </c>
    </row>
    <row r="42">
      <c r="F42" s="2">
        <f>IF(A42="","",SUMIFS($B$6:$B$205,$A$6:$A$205,"&gt;="&amp;IF(UPPER(Setup!$B$14)="FIXED",DATE(YEAR(A42)-IF(DATE(YEAR(A42),MONTH(Setup!$B$15),DAY(Setup!$B$15))&gt;A42,1,0),MONTH(Setup!$B$15),DAY(Setup!$B$15)),EDATE(A42,-12)+1),$A$6:$A$205,"&lt;="&amp;A42))</f>
      </c>
      <c r="G42" s="2">
        <f>IF(A42="","",MAX(0,Setup!$B$13-F42))</f>
      </c>
      <c r="H42" s="1">
        <f>IF(A42="","",IF(UPPER(Setup!$B$14)="FIXED","",EDATE(A42,12)))</f>
      </c>
    </row>
    <row r="43">
      <c r="F43" s="2">
        <f>IF(A43="","",SUMIFS($B$6:$B$205,$A$6:$A$205,"&gt;="&amp;IF(UPPER(Setup!$B$14)="FIXED",DATE(YEAR(A43)-IF(DATE(YEAR(A43),MONTH(Setup!$B$15),DAY(Setup!$B$15))&gt;A43,1,0),MONTH(Setup!$B$15),DAY(Setup!$B$15)),EDATE(A43,-12)+1),$A$6:$A$205,"&lt;="&amp;A43))</f>
      </c>
      <c r="G43" s="2">
        <f>IF(A43="","",MAX(0,Setup!$B$13-F43))</f>
      </c>
      <c r="H43" s="1">
        <f>IF(A43="","",IF(UPPER(Setup!$B$14)="FIXED","",EDATE(A43,12)))</f>
      </c>
    </row>
    <row r="44">
      <c r="F44" s="2">
        <f>IF(A44="","",SUMIFS($B$6:$B$205,$A$6:$A$205,"&gt;="&amp;IF(UPPER(Setup!$B$14)="FIXED",DATE(YEAR(A44)-IF(DATE(YEAR(A44),MONTH(Setup!$B$15),DAY(Setup!$B$15))&gt;A44,1,0),MONTH(Setup!$B$15),DAY(Setup!$B$15)),EDATE(A44,-12)+1),$A$6:$A$205,"&lt;="&amp;A44))</f>
      </c>
      <c r="G44" s="2">
        <f>IF(A44="","",MAX(0,Setup!$B$13-F44))</f>
      </c>
      <c r="H44" s="1">
        <f>IF(A44="","",IF(UPPER(Setup!$B$14)="FIXED","",EDATE(A44,12)))</f>
      </c>
    </row>
    <row r="45">
      <c r="F45" s="2">
        <f>IF(A45="","",SUMIFS($B$6:$B$205,$A$6:$A$205,"&gt;="&amp;IF(UPPER(Setup!$B$14)="FIXED",DATE(YEAR(A45)-IF(DATE(YEAR(A45),MONTH(Setup!$B$15),DAY(Setup!$B$15))&gt;A45,1,0),MONTH(Setup!$B$15),DAY(Setup!$B$15)),EDATE(A45,-12)+1),$A$6:$A$205,"&lt;="&amp;A45))</f>
      </c>
      <c r="G45" s="2">
        <f>IF(A45="","",MAX(0,Setup!$B$13-F45))</f>
      </c>
      <c r="H45" s="1">
        <f>IF(A45="","",IF(UPPER(Setup!$B$14)="FIXED","",EDATE(A45,12)))</f>
      </c>
    </row>
    <row r="46">
      <c r="F46" s="2">
        <f>IF(A46="","",SUMIFS($B$6:$B$205,$A$6:$A$205,"&gt;="&amp;IF(UPPER(Setup!$B$14)="FIXED",DATE(YEAR(A46)-IF(DATE(YEAR(A46),MONTH(Setup!$B$15),DAY(Setup!$B$15))&gt;A46,1,0),MONTH(Setup!$B$15),DAY(Setup!$B$15)),EDATE(A46,-12)+1),$A$6:$A$205,"&lt;="&amp;A46))</f>
      </c>
      <c r="G46" s="2">
        <f>IF(A46="","",MAX(0,Setup!$B$13-F46))</f>
      </c>
      <c r="H46" s="1">
        <f>IF(A46="","",IF(UPPER(Setup!$B$14)="FIXED","",EDATE(A46,12)))</f>
      </c>
    </row>
    <row r="47">
      <c r="F47" s="2">
        <f>IF(A47="","",SUMIFS($B$6:$B$205,$A$6:$A$205,"&gt;="&amp;IF(UPPER(Setup!$B$14)="FIXED",DATE(YEAR(A47)-IF(DATE(YEAR(A47),MONTH(Setup!$B$15),DAY(Setup!$B$15))&gt;A47,1,0),MONTH(Setup!$B$15),DAY(Setup!$B$15)),EDATE(A47,-12)+1),$A$6:$A$205,"&lt;="&amp;A47))</f>
      </c>
      <c r="G47" s="2">
        <f>IF(A47="","",MAX(0,Setup!$B$13-F47))</f>
      </c>
      <c r="H47" s="1">
        <f>IF(A47="","",IF(UPPER(Setup!$B$14)="FIXED","",EDATE(A47,12)))</f>
      </c>
    </row>
    <row r="48">
      <c r="F48" s="2">
        <f>IF(A48="","",SUMIFS($B$6:$B$205,$A$6:$A$205,"&gt;="&amp;IF(UPPER(Setup!$B$14)="FIXED",DATE(YEAR(A48)-IF(DATE(YEAR(A48),MONTH(Setup!$B$15),DAY(Setup!$B$15))&gt;A48,1,0),MONTH(Setup!$B$15),DAY(Setup!$B$15)),EDATE(A48,-12)+1),$A$6:$A$205,"&lt;="&amp;A48))</f>
      </c>
      <c r="G48" s="2">
        <f>IF(A48="","",MAX(0,Setup!$B$13-F48))</f>
      </c>
      <c r="H48" s="1">
        <f>IF(A48="","",IF(UPPER(Setup!$B$14)="FIXED","",EDATE(A48,12)))</f>
      </c>
    </row>
    <row r="49">
      <c r="F49" s="2">
        <f>IF(A49="","",SUMIFS($B$6:$B$205,$A$6:$A$205,"&gt;="&amp;IF(UPPER(Setup!$B$14)="FIXED",DATE(YEAR(A49)-IF(DATE(YEAR(A49),MONTH(Setup!$B$15),DAY(Setup!$B$15))&gt;A49,1,0),MONTH(Setup!$B$15),DAY(Setup!$B$15)),EDATE(A49,-12)+1),$A$6:$A$205,"&lt;="&amp;A49))</f>
      </c>
      <c r="G49" s="2">
        <f>IF(A49="","",MAX(0,Setup!$B$13-F49))</f>
      </c>
      <c r="H49" s="1">
        <f>IF(A49="","",IF(UPPER(Setup!$B$14)="FIXED","",EDATE(A49,12)))</f>
      </c>
    </row>
    <row r="50">
      <c r="F50" s="2">
        <f>IF(A50="","",SUMIFS($B$6:$B$205,$A$6:$A$205,"&gt;="&amp;IF(UPPER(Setup!$B$14)="FIXED",DATE(YEAR(A50)-IF(DATE(YEAR(A50),MONTH(Setup!$B$15),DAY(Setup!$B$15))&gt;A50,1,0),MONTH(Setup!$B$15),DAY(Setup!$B$15)),EDATE(A50,-12)+1),$A$6:$A$205,"&lt;="&amp;A50))</f>
      </c>
      <c r="G50" s="2">
        <f>IF(A50="","",MAX(0,Setup!$B$13-F50))</f>
      </c>
      <c r="H50" s="1">
        <f>IF(A50="","",IF(UPPER(Setup!$B$14)="FIXED","",EDATE(A50,12)))</f>
      </c>
    </row>
    <row r="51">
      <c r="F51" s="2">
        <f>IF(A51="","",SUMIFS($B$6:$B$205,$A$6:$A$205,"&gt;="&amp;IF(UPPER(Setup!$B$14)="FIXED",DATE(YEAR(A51)-IF(DATE(YEAR(A51),MONTH(Setup!$B$15),DAY(Setup!$B$15))&gt;A51,1,0),MONTH(Setup!$B$15),DAY(Setup!$B$15)),EDATE(A51,-12)+1),$A$6:$A$205,"&lt;="&amp;A51))</f>
      </c>
      <c r="G51" s="2">
        <f>IF(A51="","",MAX(0,Setup!$B$13-F51))</f>
      </c>
      <c r="H51" s="1">
        <f>IF(A51="","",IF(UPPER(Setup!$B$14)="FIXED","",EDATE(A51,12)))</f>
      </c>
    </row>
    <row r="52">
      <c r="F52" s="2">
        <f>IF(A52="","",SUMIFS($B$6:$B$205,$A$6:$A$205,"&gt;="&amp;IF(UPPER(Setup!$B$14)="FIXED",DATE(YEAR(A52)-IF(DATE(YEAR(A52),MONTH(Setup!$B$15),DAY(Setup!$B$15))&gt;A52,1,0),MONTH(Setup!$B$15),DAY(Setup!$B$15)),EDATE(A52,-12)+1),$A$6:$A$205,"&lt;="&amp;A52))</f>
      </c>
      <c r="G52" s="2">
        <f>IF(A52="","",MAX(0,Setup!$B$13-F52))</f>
      </c>
      <c r="H52" s="1">
        <f>IF(A52="","",IF(UPPER(Setup!$B$14)="FIXED","",EDATE(A52,12)))</f>
      </c>
    </row>
    <row r="53">
      <c r="F53" s="2">
        <f>IF(A53="","",SUMIFS($B$6:$B$205,$A$6:$A$205,"&gt;="&amp;IF(UPPER(Setup!$B$14)="FIXED",DATE(YEAR(A53)-IF(DATE(YEAR(A53),MONTH(Setup!$B$15),DAY(Setup!$B$15))&gt;A53,1,0),MONTH(Setup!$B$15),DAY(Setup!$B$15)),EDATE(A53,-12)+1),$A$6:$A$205,"&lt;="&amp;A53))</f>
      </c>
      <c r="G53" s="2">
        <f>IF(A53="","",MAX(0,Setup!$B$13-F53))</f>
      </c>
      <c r="H53" s="1">
        <f>IF(A53="","",IF(UPPER(Setup!$B$14)="FIXED","",EDATE(A53,12)))</f>
      </c>
    </row>
    <row r="54">
      <c r="F54" s="2">
        <f>IF(A54="","",SUMIFS($B$6:$B$205,$A$6:$A$205,"&gt;="&amp;IF(UPPER(Setup!$B$14)="FIXED",DATE(YEAR(A54)-IF(DATE(YEAR(A54),MONTH(Setup!$B$15),DAY(Setup!$B$15))&gt;A54,1,0),MONTH(Setup!$B$15),DAY(Setup!$B$15)),EDATE(A54,-12)+1),$A$6:$A$205,"&lt;="&amp;A54))</f>
      </c>
      <c r="G54" s="2">
        <f>IF(A54="","",MAX(0,Setup!$B$13-F54))</f>
      </c>
      <c r="H54" s="1">
        <f>IF(A54="","",IF(UPPER(Setup!$B$14)="FIXED","",EDATE(A54,12)))</f>
      </c>
    </row>
    <row r="55">
      <c r="F55" s="2">
        <f>IF(A55="","",SUMIFS($B$6:$B$205,$A$6:$A$205,"&gt;="&amp;IF(UPPER(Setup!$B$14)="FIXED",DATE(YEAR(A55)-IF(DATE(YEAR(A55),MONTH(Setup!$B$15),DAY(Setup!$B$15))&gt;A55,1,0),MONTH(Setup!$B$15),DAY(Setup!$B$15)),EDATE(A55,-12)+1),$A$6:$A$205,"&lt;="&amp;A55))</f>
      </c>
      <c r="G55" s="2">
        <f>IF(A55="","",MAX(0,Setup!$B$13-F55))</f>
      </c>
      <c r="H55" s="1">
        <f>IF(A55="","",IF(UPPER(Setup!$B$14)="FIXED","",EDATE(A55,12)))</f>
      </c>
    </row>
    <row r="56">
      <c r="F56" s="2">
        <f>IF(A56="","",SUMIFS($B$6:$B$205,$A$6:$A$205,"&gt;="&amp;IF(UPPER(Setup!$B$14)="FIXED",DATE(YEAR(A56)-IF(DATE(YEAR(A56),MONTH(Setup!$B$15),DAY(Setup!$B$15))&gt;A56,1,0),MONTH(Setup!$B$15),DAY(Setup!$B$15)),EDATE(A56,-12)+1),$A$6:$A$205,"&lt;="&amp;A56))</f>
      </c>
      <c r="G56" s="2">
        <f>IF(A56="","",MAX(0,Setup!$B$13-F56))</f>
      </c>
      <c r="H56" s="1">
        <f>IF(A56="","",IF(UPPER(Setup!$B$14)="FIXED","",EDATE(A56,12)))</f>
      </c>
    </row>
    <row r="57">
      <c r="F57" s="2">
        <f>IF(A57="","",SUMIFS($B$6:$B$205,$A$6:$A$205,"&gt;="&amp;IF(UPPER(Setup!$B$14)="FIXED",DATE(YEAR(A57)-IF(DATE(YEAR(A57),MONTH(Setup!$B$15),DAY(Setup!$B$15))&gt;A57,1,0),MONTH(Setup!$B$15),DAY(Setup!$B$15)),EDATE(A57,-12)+1),$A$6:$A$205,"&lt;="&amp;A57))</f>
      </c>
      <c r="G57" s="2">
        <f>IF(A57="","",MAX(0,Setup!$B$13-F57))</f>
      </c>
      <c r="H57" s="1">
        <f>IF(A57="","",IF(UPPER(Setup!$B$14)="FIXED","",EDATE(A57,12)))</f>
      </c>
    </row>
    <row r="58">
      <c r="F58" s="2">
        <f>IF(A58="","",SUMIFS($B$6:$B$205,$A$6:$A$205,"&gt;="&amp;IF(UPPER(Setup!$B$14)="FIXED",DATE(YEAR(A58)-IF(DATE(YEAR(A58),MONTH(Setup!$B$15),DAY(Setup!$B$15))&gt;A58,1,0),MONTH(Setup!$B$15),DAY(Setup!$B$15)),EDATE(A58,-12)+1),$A$6:$A$205,"&lt;="&amp;A58))</f>
      </c>
      <c r="G58" s="2">
        <f>IF(A58="","",MAX(0,Setup!$B$13-F58))</f>
      </c>
      <c r="H58" s="1">
        <f>IF(A58="","",IF(UPPER(Setup!$B$14)="FIXED","",EDATE(A58,12)))</f>
      </c>
    </row>
    <row r="59">
      <c r="F59" s="2">
        <f>IF(A59="","",SUMIFS($B$6:$B$205,$A$6:$A$205,"&gt;="&amp;IF(UPPER(Setup!$B$14)="FIXED",DATE(YEAR(A59)-IF(DATE(YEAR(A59),MONTH(Setup!$B$15),DAY(Setup!$B$15))&gt;A59,1,0),MONTH(Setup!$B$15),DAY(Setup!$B$15)),EDATE(A59,-12)+1),$A$6:$A$205,"&lt;="&amp;A59))</f>
      </c>
      <c r="G59" s="2">
        <f>IF(A59="","",MAX(0,Setup!$B$13-F59))</f>
      </c>
      <c r="H59" s="1">
        <f>IF(A59="","",IF(UPPER(Setup!$B$14)="FIXED","",EDATE(A59,12)))</f>
      </c>
    </row>
    <row r="60">
      <c r="F60" s="2">
        <f>IF(A60="","",SUMIFS($B$6:$B$205,$A$6:$A$205,"&gt;="&amp;IF(UPPER(Setup!$B$14)="FIXED",DATE(YEAR(A60)-IF(DATE(YEAR(A60),MONTH(Setup!$B$15),DAY(Setup!$B$15))&gt;A60,1,0),MONTH(Setup!$B$15),DAY(Setup!$B$15)),EDATE(A60,-12)+1),$A$6:$A$205,"&lt;="&amp;A60))</f>
      </c>
      <c r="G60" s="2">
        <f>IF(A60="","",MAX(0,Setup!$B$13-F60))</f>
      </c>
      <c r="H60" s="1">
        <f>IF(A60="","",IF(UPPER(Setup!$B$14)="FIXED","",EDATE(A60,12)))</f>
      </c>
    </row>
    <row r="61">
      <c r="F61" s="2">
        <f>IF(A61="","",SUMIFS($B$6:$B$205,$A$6:$A$205,"&gt;="&amp;IF(UPPER(Setup!$B$14)="FIXED",DATE(YEAR(A61)-IF(DATE(YEAR(A61),MONTH(Setup!$B$15),DAY(Setup!$B$15))&gt;A61,1,0),MONTH(Setup!$B$15),DAY(Setup!$B$15)),EDATE(A61,-12)+1),$A$6:$A$205,"&lt;="&amp;A61))</f>
      </c>
      <c r="G61" s="2">
        <f>IF(A61="","",MAX(0,Setup!$B$13-F61))</f>
      </c>
      <c r="H61" s="1">
        <f>IF(A61="","",IF(UPPER(Setup!$B$14)="FIXED","",EDATE(A61,12)))</f>
      </c>
    </row>
    <row r="62">
      <c r="F62" s="2">
        <f>IF(A62="","",SUMIFS($B$6:$B$205,$A$6:$A$205,"&gt;="&amp;IF(UPPER(Setup!$B$14)="FIXED",DATE(YEAR(A62)-IF(DATE(YEAR(A62),MONTH(Setup!$B$15),DAY(Setup!$B$15))&gt;A62,1,0),MONTH(Setup!$B$15),DAY(Setup!$B$15)),EDATE(A62,-12)+1),$A$6:$A$205,"&lt;="&amp;A62))</f>
      </c>
      <c r="G62" s="2">
        <f>IF(A62="","",MAX(0,Setup!$B$13-F62))</f>
      </c>
      <c r="H62" s="1">
        <f>IF(A62="","",IF(UPPER(Setup!$B$14)="FIXED","",EDATE(A62,12)))</f>
      </c>
    </row>
    <row r="63">
      <c r="F63" s="2">
        <f>IF(A63="","",SUMIFS($B$6:$B$205,$A$6:$A$205,"&gt;="&amp;IF(UPPER(Setup!$B$14)="FIXED",DATE(YEAR(A63)-IF(DATE(YEAR(A63),MONTH(Setup!$B$15),DAY(Setup!$B$15))&gt;A63,1,0),MONTH(Setup!$B$15),DAY(Setup!$B$15)),EDATE(A63,-12)+1),$A$6:$A$205,"&lt;="&amp;A63))</f>
      </c>
      <c r="G63" s="2">
        <f>IF(A63="","",MAX(0,Setup!$B$13-F63))</f>
      </c>
      <c r="H63" s="1">
        <f>IF(A63="","",IF(UPPER(Setup!$B$14)="FIXED","",EDATE(A63,12)))</f>
      </c>
    </row>
    <row r="64">
      <c r="F64" s="2">
        <f>IF(A64="","",SUMIFS($B$6:$B$205,$A$6:$A$205,"&gt;="&amp;IF(UPPER(Setup!$B$14)="FIXED",DATE(YEAR(A64)-IF(DATE(YEAR(A64),MONTH(Setup!$B$15),DAY(Setup!$B$15))&gt;A64,1,0),MONTH(Setup!$B$15),DAY(Setup!$B$15)),EDATE(A64,-12)+1),$A$6:$A$205,"&lt;="&amp;A64))</f>
      </c>
      <c r="G64" s="2">
        <f>IF(A64="","",MAX(0,Setup!$B$13-F64))</f>
      </c>
      <c r="H64" s="1">
        <f>IF(A64="","",IF(UPPER(Setup!$B$14)="FIXED","",EDATE(A64,12)))</f>
      </c>
    </row>
    <row r="65">
      <c r="F65" s="2">
        <f>IF(A65="","",SUMIFS($B$6:$B$205,$A$6:$A$205,"&gt;="&amp;IF(UPPER(Setup!$B$14)="FIXED",DATE(YEAR(A65)-IF(DATE(YEAR(A65),MONTH(Setup!$B$15),DAY(Setup!$B$15))&gt;A65,1,0),MONTH(Setup!$B$15),DAY(Setup!$B$15)),EDATE(A65,-12)+1),$A$6:$A$205,"&lt;="&amp;A65))</f>
      </c>
      <c r="G65" s="2">
        <f>IF(A65="","",MAX(0,Setup!$B$13-F65))</f>
      </c>
      <c r="H65" s="1">
        <f>IF(A65="","",IF(UPPER(Setup!$B$14)="FIXED","",EDATE(A65,12)))</f>
      </c>
    </row>
    <row r="66">
      <c r="F66" s="2">
        <f>IF(A66="","",SUMIFS($B$6:$B$205,$A$6:$A$205,"&gt;="&amp;IF(UPPER(Setup!$B$14)="FIXED",DATE(YEAR(A66)-IF(DATE(YEAR(A66),MONTH(Setup!$B$15),DAY(Setup!$B$15))&gt;A66,1,0),MONTH(Setup!$B$15),DAY(Setup!$B$15)),EDATE(A66,-12)+1),$A$6:$A$205,"&lt;="&amp;A66))</f>
      </c>
      <c r="G66" s="2">
        <f>IF(A66="","",MAX(0,Setup!$B$13-F66))</f>
      </c>
      <c r="H66" s="1">
        <f>IF(A66="","",IF(UPPER(Setup!$B$14)="FIXED","",EDATE(A66,12)))</f>
      </c>
    </row>
    <row r="67">
      <c r="F67" s="2">
        <f>IF(A67="","",SUMIFS($B$6:$B$205,$A$6:$A$205,"&gt;="&amp;IF(UPPER(Setup!$B$14)="FIXED",DATE(YEAR(A67)-IF(DATE(YEAR(A67),MONTH(Setup!$B$15),DAY(Setup!$B$15))&gt;A67,1,0),MONTH(Setup!$B$15),DAY(Setup!$B$15)),EDATE(A67,-12)+1),$A$6:$A$205,"&lt;="&amp;A67))</f>
      </c>
      <c r="G67" s="2">
        <f>IF(A67="","",MAX(0,Setup!$B$13-F67))</f>
      </c>
      <c r="H67" s="1">
        <f>IF(A67="","",IF(UPPER(Setup!$B$14)="FIXED","",EDATE(A67,12)))</f>
      </c>
    </row>
    <row r="68">
      <c r="F68" s="2">
        <f>IF(A68="","",SUMIFS($B$6:$B$205,$A$6:$A$205,"&gt;="&amp;IF(UPPER(Setup!$B$14)="FIXED",DATE(YEAR(A68)-IF(DATE(YEAR(A68),MONTH(Setup!$B$15),DAY(Setup!$B$15))&gt;A68,1,0),MONTH(Setup!$B$15),DAY(Setup!$B$15)),EDATE(A68,-12)+1),$A$6:$A$205,"&lt;="&amp;A68))</f>
      </c>
      <c r="G68" s="2">
        <f>IF(A68="","",MAX(0,Setup!$B$13-F68))</f>
      </c>
      <c r="H68" s="1">
        <f>IF(A68="","",IF(UPPER(Setup!$B$14)="FIXED","",EDATE(A68,12)))</f>
      </c>
    </row>
    <row r="69">
      <c r="F69" s="2">
        <f>IF(A69="","",SUMIFS($B$6:$B$205,$A$6:$A$205,"&gt;="&amp;IF(UPPER(Setup!$B$14)="FIXED",DATE(YEAR(A69)-IF(DATE(YEAR(A69),MONTH(Setup!$B$15),DAY(Setup!$B$15))&gt;A69,1,0),MONTH(Setup!$B$15),DAY(Setup!$B$15)),EDATE(A69,-12)+1),$A$6:$A$205,"&lt;="&amp;A69))</f>
      </c>
      <c r="G69" s="2">
        <f>IF(A69="","",MAX(0,Setup!$B$13-F69))</f>
      </c>
      <c r="H69" s="1">
        <f>IF(A69="","",IF(UPPER(Setup!$B$14)="FIXED","",EDATE(A69,12)))</f>
      </c>
    </row>
    <row r="70">
      <c r="F70" s="2">
        <f>IF(A70="","",SUMIFS($B$6:$B$205,$A$6:$A$205,"&gt;="&amp;IF(UPPER(Setup!$B$14)="FIXED",DATE(YEAR(A70)-IF(DATE(YEAR(A70),MONTH(Setup!$B$15),DAY(Setup!$B$15))&gt;A70,1,0),MONTH(Setup!$B$15),DAY(Setup!$B$15)),EDATE(A70,-12)+1),$A$6:$A$205,"&lt;="&amp;A70))</f>
      </c>
      <c r="G70" s="2">
        <f>IF(A70="","",MAX(0,Setup!$B$13-F70))</f>
      </c>
      <c r="H70" s="1">
        <f>IF(A70="","",IF(UPPER(Setup!$B$14)="FIXED","",EDATE(A70,12)))</f>
      </c>
    </row>
    <row r="71">
      <c r="F71" s="2">
        <f>IF(A71="","",SUMIFS($B$6:$B$205,$A$6:$A$205,"&gt;="&amp;IF(UPPER(Setup!$B$14)="FIXED",DATE(YEAR(A71)-IF(DATE(YEAR(A71),MONTH(Setup!$B$15),DAY(Setup!$B$15))&gt;A71,1,0),MONTH(Setup!$B$15),DAY(Setup!$B$15)),EDATE(A71,-12)+1),$A$6:$A$205,"&lt;="&amp;A71))</f>
      </c>
      <c r="G71" s="2">
        <f>IF(A71="","",MAX(0,Setup!$B$13-F71))</f>
      </c>
      <c r="H71" s="1">
        <f>IF(A71="","",IF(UPPER(Setup!$B$14)="FIXED","",EDATE(A71,12)))</f>
      </c>
    </row>
    <row r="72">
      <c r="F72" s="2">
        <f>IF(A72="","",SUMIFS($B$6:$B$205,$A$6:$A$205,"&gt;="&amp;IF(UPPER(Setup!$B$14)="FIXED",DATE(YEAR(A72)-IF(DATE(YEAR(A72),MONTH(Setup!$B$15),DAY(Setup!$B$15))&gt;A72,1,0),MONTH(Setup!$B$15),DAY(Setup!$B$15)),EDATE(A72,-12)+1),$A$6:$A$205,"&lt;="&amp;A72))</f>
      </c>
      <c r="G72" s="2">
        <f>IF(A72="","",MAX(0,Setup!$B$13-F72))</f>
      </c>
      <c r="H72" s="1">
        <f>IF(A72="","",IF(UPPER(Setup!$B$14)="FIXED","",EDATE(A72,12)))</f>
      </c>
    </row>
    <row r="73">
      <c r="F73" s="2">
        <f>IF(A73="","",SUMIFS($B$6:$B$205,$A$6:$A$205,"&gt;="&amp;IF(UPPER(Setup!$B$14)="FIXED",DATE(YEAR(A73)-IF(DATE(YEAR(A73),MONTH(Setup!$B$15),DAY(Setup!$B$15))&gt;A73,1,0),MONTH(Setup!$B$15),DAY(Setup!$B$15)),EDATE(A73,-12)+1),$A$6:$A$205,"&lt;="&amp;A73))</f>
      </c>
      <c r="G73" s="2">
        <f>IF(A73="","",MAX(0,Setup!$B$13-F73))</f>
      </c>
      <c r="H73" s="1">
        <f>IF(A73="","",IF(UPPER(Setup!$B$14)="FIXED","",EDATE(A73,12)))</f>
      </c>
    </row>
    <row r="74">
      <c r="F74" s="2">
        <f>IF(A74="","",SUMIFS($B$6:$B$205,$A$6:$A$205,"&gt;="&amp;IF(UPPER(Setup!$B$14)="FIXED",DATE(YEAR(A74)-IF(DATE(YEAR(A74),MONTH(Setup!$B$15),DAY(Setup!$B$15))&gt;A74,1,0),MONTH(Setup!$B$15),DAY(Setup!$B$15)),EDATE(A74,-12)+1),$A$6:$A$205,"&lt;="&amp;A74))</f>
      </c>
      <c r="G74" s="2">
        <f>IF(A74="","",MAX(0,Setup!$B$13-F74))</f>
      </c>
      <c r="H74" s="1">
        <f>IF(A74="","",IF(UPPER(Setup!$B$14)="FIXED","",EDATE(A74,12)))</f>
      </c>
    </row>
    <row r="75">
      <c r="F75" s="2">
        <f>IF(A75="","",SUMIFS($B$6:$B$205,$A$6:$A$205,"&gt;="&amp;IF(UPPER(Setup!$B$14)="FIXED",DATE(YEAR(A75)-IF(DATE(YEAR(A75),MONTH(Setup!$B$15),DAY(Setup!$B$15))&gt;A75,1,0),MONTH(Setup!$B$15),DAY(Setup!$B$15)),EDATE(A75,-12)+1),$A$6:$A$205,"&lt;="&amp;A75))</f>
      </c>
      <c r="G75" s="2">
        <f>IF(A75="","",MAX(0,Setup!$B$13-F75))</f>
      </c>
      <c r="H75" s="1">
        <f>IF(A75="","",IF(UPPER(Setup!$B$14)="FIXED","",EDATE(A75,12)))</f>
      </c>
    </row>
    <row r="76">
      <c r="F76" s="2">
        <f>IF(A76="","",SUMIFS($B$6:$B$205,$A$6:$A$205,"&gt;="&amp;IF(UPPER(Setup!$B$14)="FIXED",DATE(YEAR(A76)-IF(DATE(YEAR(A76),MONTH(Setup!$B$15),DAY(Setup!$B$15))&gt;A76,1,0),MONTH(Setup!$B$15),DAY(Setup!$B$15)),EDATE(A76,-12)+1),$A$6:$A$205,"&lt;="&amp;A76))</f>
      </c>
      <c r="G76" s="2">
        <f>IF(A76="","",MAX(0,Setup!$B$13-F76))</f>
      </c>
      <c r="H76" s="1">
        <f>IF(A76="","",IF(UPPER(Setup!$B$14)="FIXED","",EDATE(A76,12)))</f>
      </c>
    </row>
    <row r="77">
      <c r="F77" s="2">
        <f>IF(A77="","",SUMIFS($B$6:$B$205,$A$6:$A$205,"&gt;="&amp;IF(UPPER(Setup!$B$14)="FIXED",DATE(YEAR(A77)-IF(DATE(YEAR(A77),MONTH(Setup!$B$15),DAY(Setup!$B$15))&gt;A77,1,0),MONTH(Setup!$B$15),DAY(Setup!$B$15)),EDATE(A77,-12)+1),$A$6:$A$205,"&lt;="&amp;A77))</f>
      </c>
      <c r="G77" s="2">
        <f>IF(A77="","",MAX(0,Setup!$B$13-F77))</f>
      </c>
      <c r="H77" s="1">
        <f>IF(A77="","",IF(UPPER(Setup!$B$14)="FIXED","",EDATE(A77,12)))</f>
      </c>
    </row>
    <row r="78">
      <c r="F78" s="2">
        <f>IF(A78="","",SUMIFS($B$6:$B$205,$A$6:$A$205,"&gt;="&amp;IF(UPPER(Setup!$B$14)="FIXED",DATE(YEAR(A78)-IF(DATE(YEAR(A78),MONTH(Setup!$B$15),DAY(Setup!$B$15))&gt;A78,1,0),MONTH(Setup!$B$15),DAY(Setup!$B$15)),EDATE(A78,-12)+1),$A$6:$A$205,"&lt;="&amp;A78))</f>
      </c>
      <c r="G78" s="2">
        <f>IF(A78="","",MAX(0,Setup!$B$13-F78))</f>
      </c>
      <c r="H78" s="1">
        <f>IF(A78="","",IF(UPPER(Setup!$B$14)="FIXED","",EDATE(A78,12)))</f>
      </c>
    </row>
    <row r="79">
      <c r="F79" s="2">
        <f>IF(A79="","",SUMIFS($B$6:$B$205,$A$6:$A$205,"&gt;="&amp;IF(UPPER(Setup!$B$14)="FIXED",DATE(YEAR(A79)-IF(DATE(YEAR(A79),MONTH(Setup!$B$15),DAY(Setup!$B$15))&gt;A79,1,0),MONTH(Setup!$B$15),DAY(Setup!$B$15)),EDATE(A79,-12)+1),$A$6:$A$205,"&lt;="&amp;A79))</f>
      </c>
      <c r="G79" s="2">
        <f>IF(A79="","",MAX(0,Setup!$B$13-F79))</f>
      </c>
      <c r="H79" s="1">
        <f>IF(A79="","",IF(UPPER(Setup!$B$14)="FIXED","",EDATE(A79,12)))</f>
      </c>
    </row>
    <row r="80">
      <c r="F80" s="2">
        <f>IF(A80="","",SUMIFS($B$6:$B$205,$A$6:$A$205,"&gt;="&amp;IF(UPPER(Setup!$B$14)="FIXED",DATE(YEAR(A80)-IF(DATE(YEAR(A80),MONTH(Setup!$B$15),DAY(Setup!$B$15))&gt;A80,1,0),MONTH(Setup!$B$15),DAY(Setup!$B$15)),EDATE(A80,-12)+1),$A$6:$A$205,"&lt;="&amp;A80))</f>
      </c>
      <c r="G80" s="2">
        <f>IF(A80="","",MAX(0,Setup!$B$13-F80))</f>
      </c>
      <c r="H80" s="1">
        <f>IF(A80="","",IF(UPPER(Setup!$B$14)="FIXED","",EDATE(A80,12)))</f>
      </c>
    </row>
    <row r="81">
      <c r="F81" s="2">
        <f>IF(A81="","",SUMIFS($B$6:$B$205,$A$6:$A$205,"&gt;="&amp;IF(UPPER(Setup!$B$14)="FIXED",DATE(YEAR(A81)-IF(DATE(YEAR(A81),MONTH(Setup!$B$15),DAY(Setup!$B$15))&gt;A81,1,0),MONTH(Setup!$B$15),DAY(Setup!$B$15)),EDATE(A81,-12)+1),$A$6:$A$205,"&lt;="&amp;A81))</f>
      </c>
      <c r="G81" s="2">
        <f>IF(A81="","",MAX(0,Setup!$B$13-F81))</f>
      </c>
      <c r="H81" s="1">
        <f>IF(A81="","",IF(UPPER(Setup!$B$14)="FIXED","",EDATE(A81,12)))</f>
      </c>
    </row>
    <row r="82">
      <c r="F82" s="2">
        <f>IF(A82="","",SUMIFS($B$6:$B$205,$A$6:$A$205,"&gt;="&amp;IF(UPPER(Setup!$B$14)="FIXED",DATE(YEAR(A82)-IF(DATE(YEAR(A82),MONTH(Setup!$B$15),DAY(Setup!$B$15))&gt;A82,1,0),MONTH(Setup!$B$15),DAY(Setup!$B$15)),EDATE(A82,-12)+1),$A$6:$A$205,"&lt;="&amp;A82))</f>
      </c>
      <c r="G82" s="2">
        <f>IF(A82="","",MAX(0,Setup!$B$13-F82))</f>
      </c>
      <c r="H82" s="1">
        <f>IF(A82="","",IF(UPPER(Setup!$B$14)="FIXED","",EDATE(A82,12)))</f>
      </c>
    </row>
    <row r="83">
      <c r="F83" s="2">
        <f>IF(A83="","",SUMIFS($B$6:$B$205,$A$6:$A$205,"&gt;="&amp;IF(UPPER(Setup!$B$14)="FIXED",DATE(YEAR(A83)-IF(DATE(YEAR(A83),MONTH(Setup!$B$15),DAY(Setup!$B$15))&gt;A83,1,0),MONTH(Setup!$B$15),DAY(Setup!$B$15)),EDATE(A83,-12)+1),$A$6:$A$205,"&lt;="&amp;A83))</f>
      </c>
      <c r="G83" s="2">
        <f>IF(A83="","",MAX(0,Setup!$B$13-F83))</f>
      </c>
      <c r="H83" s="1">
        <f>IF(A83="","",IF(UPPER(Setup!$B$14)="FIXED","",EDATE(A83,12)))</f>
      </c>
    </row>
    <row r="84">
      <c r="F84" s="2">
        <f>IF(A84="","",SUMIFS($B$6:$B$205,$A$6:$A$205,"&gt;="&amp;IF(UPPER(Setup!$B$14)="FIXED",DATE(YEAR(A84)-IF(DATE(YEAR(A84),MONTH(Setup!$B$15),DAY(Setup!$B$15))&gt;A84,1,0),MONTH(Setup!$B$15),DAY(Setup!$B$15)),EDATE(A84,-12)+1),$A$6:$A$205,"&lt;="&amp;A84))</f>
      </c>
      <c r="G84" s="2">
        <f>IF(A84="","",MAX(0,Setup!$B$13-F84))</f>
      </c>
      <c r="H84" s="1">
        <f>IF(A84="","",IF(UPPER(Setup!$B$14)="FIXED","",EDATE(A84,12)))</f>
      </c>
    </row>
    <row r="85">
      <c r="F85" s="2">
        <f>IF(A85="","",SUMIFS($B$6:$B$205,$A$6:$A$205,"&gt;="&amp;IF(UPPER(Setup!$B$14)="FIXED",DATE(YEAR(A85)-IF(DATE(YEAR(A85),MONTH(Setup!$B$15),DAY(Setup!$B$15))&gt;A85,1,0),MONTH(Setup!$B$15),DAY(Setup!$B$15)),EDATE(A85,-12)+1),$A$6:$A$205,"&lt;="&amp;A85))</f>
      </c>
      <c r="G85" s="2">
        <f>IF(A85="","",MAX(0,Setup!$B$13-F85))</f>
      </c>
      <c r="H85" s="1">
        <f>IF(A85="","",IF(UPPER(Setup!$B$14)="FIXED","",EDATE(A85,12)))</f>
      </c>
    </row>
    <row r="86">
      <c r="F86" s="2">
        <f>IF(A86="","",SUMIFS($B$6:$B$205,$A$6:$A$205,"&gt;="&amp;IF(UPPER(Setup!$B$14)="FIXED",DATE(YEAR(A86)-IF(DATE(YEAR(A86),MONTH(Setup!$B$15),DAY(Setup!$B$15))&gt;A86,1,0),MONTH(Setup!$B$15),DAY(Setup!$B$15)),EDATE(A86,-12)+1),$A$6:$A$205,"&lt;="&amp;A86))</f>
      </c>
      <c r="G86" s="2">
        <f>IF(A86="","",MAX(0,Setup!$B$13-F86))</f>
      </c>
      <c r="H86" s="1">
        <f>IF(A86="","",IF(UPPER(Setup!$B$14)="FIXED","",EDATE(A86,12)))</f>
      </c>
    </row>
    <row r="87">
      <c r="F87" s="2">
        <f>IF(A87="","",SUMIFS($B$6:$B$205,$A$6:$A$205,"&gt;="&amp;IF(UPPER(Setup!$B$14)="FIXED",DATE(YEAR(A87)-IF(DATE(YEAR(A87),MONTH(Setup!$B$15),DAY(Setup!$B$15))&gt;A87,1,0),MONTH(Setup!$B$15),DAY(Setup!$B$15)),EDATE(A87,-12)+1),$A$6:$A$205,"&lt;="&amp;A87))</f>
      </c>
      <c r="G87" s="2">
        <f>IF(A87="","",MAX(0,Setup!$B$13-F87))</f>
      </c>
      <c r="H87" s="1">
        <f>IF(A87="","",IF(UPPER(Setup!$B$14)="FIXED","",EDATE(A87,12)))</f>
      </c>
    </row>
    <row r="88">
      <c r="F88" s="2">
        <f>IF(A88="","",SUMIFS($B$6:$B$205,$A$6:$A$205,"&gt;="&amp;IF(UPPER(Setup!$B$14)="FIXED",DATE(YEAR(A88)-IF(DATE(YEAR(A88),MONTH(Setup!$B$15),DAY(Setup!$B$15))&gt;A88,1,0),MONTH(Setup!$B$15),DAY(Setup!$B$15)),EDATE(A88,-12)+1),$A$6:$A$205,"&lt;="&amp;A88))</f>
      </c>
      <c r="G88" s="2">
        <f>IF(A88="","",MAX(0,Setup!$B$13-F88))</f>
      </c>
      <c r="H88" s="1">
        <f>IF(A88="","",IF(UPPER(Setup!$B$14)="FIXED","",EDATE(A88,12)))</f>
      </c>
    </row>
    <row r="89">
      <c r="F89" s="2">
        <f>IF(A89="","",SUMIFS($B$6:$B$205,$A$6:$A$205,"&gt;="&amp;IF(UPPER(Setup!$B$14)="FIXED",DATE(YEAR(A89)-IF(DATE(YEAR(A89),MONTH(Setup!$B$15),DAY(Setup!$B$15))&gt;A89,1,0),MONTH(Setup!$B$15),DAY(Setup!$B$15)),EDATE(A89,-12)+1),$A$6:$A$205,"&lt;="&amp;A89))</f>
      </c>
      <c r="G89" s="2">
        <f>IF(A89="","",MAX(0,Setup!$B$13-F89))</f>
      </c>
      <c r="H89" s="1">
        <f>IF(A89="","",IF(UPPER(Setup!$B$14)="FIXED","",EDATE(A89,12)))</f>
      </c>
    </row>
    <row r="90">
      <c r="F90" s="2">
        <f>IF(A90="","",SUMIFS($B$6:$B$205,$A$6:$A$205,"&gt;="&amp;IF(UPPER(Setup!$B$14)="FIXED",DATE(YEAR(A90)-IF(DATE(YEAR(A90),MONTH(Setup!$B$15),DAY(Setup!$B$15))&gt;A90,1,0),MONTH(Setup!$B$15),DAY(Setup!$B$15)),EDATE(A90,-12)+1),$A$6:$A$205,"&lt;="&amp;A90))</f>
      </c>
      <c r="G90" s="2">
        <f>IF(A90="","",MAX(0,Setup!$B$13-F90))</f>
      </c>
      <c r="H90" s="1">
        <f>IF(A90="","",IF(UPPER(Setup!$B$14)="FIXED","",EDATE(A90,12)))</f>
      </c>
    </row>
    <row r="91">
      <c r="F91" s="2">
        <f>IF(A91="","",SUMIFS($B$6:$B$205,$A$6:$A$205,"&gt;="&amp;IF(UPPER(Setup!$B$14)="FIXED",DATE(YEAR(A91)-IF(DATE(YEAR(A91),MONTH(Setup!$B$15),DAY(Setup!$B$15))&gt;A91,1,0),MONTH(Setup!$B$15),DAY(Setup!$B$15)),EDATE(A91,-12)+1),$A$6:$A$205,"&lt;="&amp;A91))</f>
      </c>
      <c r="G91" s="2">
        <f>IF(A91="","",MAX(0,Setup!$B$13-F91))</f>
      </c>
      <c r="H91" s="1">
        <f>IF(A91="","",IF(UPPER(Setup!$B$14)="FIXED","",EDATE(A91,12)))</f>
      </c>
    </row>
    <row r="92">
      <c r="F92" s="2">
        <f>IF(A92="","",SUMIFS($B$6:$B$205,$A$6:$A$205,"&gt;="&amp;IF(UPPER(Setup!$B$14)="FIXED",DATE(YEAR(A92)-IF(DATE(YEAR(A92),MONTH(Setup!$B$15),DAY(Setup!$B$15))&gt;A92,1,0),MONTH(Setup!$B$15),DAY(Setup!$B$15)),EDATE(A92,-12)+1),$A$6:$A$205,"&lt;="&amp;A92))</f>
      </c>
      <c r="G92" s="2">
        <f>IF(A92="","",MAX(0,Setup!$B$13-F92))</f>
      </c>
      <c r="H92" s="1">
        <f>IF(A92="","",IF(UPPER(Setup!$B$14)="FIXED","",EDATE(A92,12)))</f>
      </c>
    </row>
    <row r="93">
      <c r="F93" s="2">
        <f>IF(A93="","",SUMIFS($B$6:$B$205,$A$6:$A$205,"&gt;="&amp;IF(UPPER(Setup!$B$14)="FIXED",DATE(YEAR(A93)-IF(DATE(YEAR(A93),MONTH(Setup!$B$15),DAY(Setup!$B$15))&gt;A93,1,0),MONTH(Setup!$B$15),DAY(Setup!$B$15)),EDATE(A93,-12)+1),$A$6:$A$205,"&lt;="&amp;A93))</f>
      </c>
      <c r="G93" s="2">
        <f>IF(A93="","",MAX(0,Setup!$B$13-F93))</f>
      </c>
      <c r="H93" s="1">
        <f>IF(A93="","",IF(UPPER(Setup!$B$14)="FIXED","",EDATE(A93,12)))</f>
      </c>
    </row>
    <row r="94">
      <c r="F94" s="2">
        <f>IF(A94="","",SUMIFS($B$6:$B$205,$A$6:$A$205,"&gt;="&amp;IF(UPPER(Setup!$B$14)="FIXED",DATE(YEAR(A94)-IF(DATE(YEAR(A94),MONTH(Setup!$B$15),DAY(Setup!$B$15))&gt;A94,1,0),MONTH(Setup!$B$15),DAY(Setup!$B$15)),EDATE(A94,-12)+1),$A$6:$A$205,"&lt;="&amp;A94))</f>
      </c>
      <c r="G94" s="2">
        <f>IF(A94="","",MAX(0,Setup!$B$13-F94))</f>
      </c>
      <c r="H94" s="1">
        <f>IF(A94="","",IF(UPPER(Setup!$B$14)="FIXED","",EDATE(A94,12)))</f>
      </c>
    </row>
    <row r="95">
      <c r="F95" s="2">
        <f>IF(A95="","",SUMIFS($B$6:$B$205,$A$6:$A$205,"&gt;="&amp;IF(UPPER(Setup!$B$14)="FIXED",DATE(YEAR(A95)-IF(DATE(YEAR(A95),MONTH(Setup!$B$15),DAY(Setup!$B$15))&gt;A95,1,0),MONTH(Setup!$B$15),DAY(Setup!$B$15)),EDATE(A95,-12)+1),$A$6:$A$205,"&lt;="&amp;A95))</f>
      </c>
      <c r="G95" s="2">
        <f>IF(A95="","",MAX(0,Setup!$B$13-F95))</f>
      </c>
      <c r="H95" s="1">
        <f>IF(A95="","",IF(UPPER(Setup!$B$14)="FIXED","",EDATE(A95,12)))</f>
      </c>
    </row>
    <row r="96">
      <c r="F96" s="2">
        <f>IF(A96="","",SUMIFS($B$6:$B$205,$A$6:$A$205,"&gt;="&amp;IF(UPPER(Setup!$B$14)="FIXED",DATE(YEAR(A96)-IF(DATE(YEAR(A96),MONTH(Setup!$B$15),DAY(Setup!$B$15))&gt;A96,1,0),MONTH(Setup!$B$15),DAY(Setup!$B$15)),EDATE(A96,-12)+1),$A$6:$A$205,"&lt;="&amp;A96))</f>
      </c>
      <c r="G96" s="2">
        <f>IF(A96="","",MAX(0,Setup!$B$13-F96))</f>
      </c>
      <c r="H96" s="1">
        <f>IF(A96="","",IF(UPPER(Setup!$B$14)="FIXED","",EDATE(A96,12)))</f>
      </c>
    </row>
    <row r="97">
      <c r="F97" s="2">
        <f>IF(A97="","",SUMIFS($B$6:$B$205,$A$6:$A$205,"&gt;="&amp;IF(UPPER(Setup!$B$14)="FIXED",DATE(YEAR(A97)-IF(DATE(YEAR(A97),MONTH(Setup!$B$15),DAY(Setup!$B$15))&gt;A97,1,0),MONTH(Setup!$B$15),DAY(Setup!$B$15)),EDATE(A97,-12)+1),$A$6:$A$205,"&lt;="&amp;A97))</f>
      </c>
      <c r="G97" s="2">
        <f>IF(A97="","",MAX(0,Setup!$B$13-F97))</f>
      </c>
      <c r="H97" s="1">
        <f>IF(A97="","",IF(UPPER(Setup!$B$14)="FIXED","",EDATE(A97,12)))</f>
      </c>
    </row>
    <row r="98">
      <c r="F98" s="2">
        <f>IF(A98="","",SUMIFS($B$6:$B$205,$A$6:$A$205,"&gt;="&amp;IF(UPPER(Setup!$B$14)="FIXED",DATE(YEAR(A98)-IF(DATE(YEAR(A98),MONTH(Setup!$B$15),DAY(Setup!$B$15))&gt;A98,1,0),MONTH(Setup!$B$15),DAY(Setup!$B$15)),EDATE(A98,-12)+1),$A$6:$A$205,"&lt;="&amp;A98))</f>
      </c>
      <c r="G98" s="2">
        <f>IF(A98="","",MAX(0,Setup!$B$13-F98))</f>
      </c>
      <c r="H98" s="1">
        <f>IF(A98="","",IF(UPPER(Setup!$B$14)="FIXED","",EDATE(A98,12)))</f>
      </c>
    </row>
    <row r="99">
      <c r="F99" s="2">
        <f>IF(A99="","",SUMIFS($B$6:$B$205,$A$6:$A$205,"&gt;="&amp;IF(UPPER(Setup!$B$14)="FIXED",DATE(YEAR(A99)-IF(DATE(YEAR(A99),MONTH(Setup!$B$15),DAY(Setup!$B$15))&gt;A99,1,0),MONTH(Setup!$B$15),DAY(Setup!$B$15)),EDATE(A99,-12)+1),$A$6:$A$205,"&lt;="&amp;A99))</f>
      </c>
      <c r="G99" s="2">
        <f>IF(A99="","",MAX(0,Setup!$B$13-F99))</f>
      </c>
      <c r="H99" s="1">
        <f>IF(A99="","",IF(UPPER(Setup!$B$14)="FIXED","",EDATE(A99,12)))</f>
      </c>
    </row>
    <row r="100">
      <c r="F100" s="2">
        <f>IF(A100="","",SUMIFS($B$6:$B$205,$A$6:$A$205,"&gt;="&amp;IF(UPPER(Setup!$B$14)="FIXED",DATE(YEAR(A100)-IF(DATE(YEAR(A100),MONTH(Setup!$B$15),DAY(Setup!$B$15))&gt;A100,1,0),MONTH(Setup!$B$15),DAY(Setup!$B$15)),EDATE(A100,-12)+1),$A$6:$A$205,"&lt;="&amp;A100))</f>
      </c>
      <c r="G100" s="2">
        <f>IF(A100="","",MAX(0,Setup!$B$13-F100))</f>
      </c>
      <c r="H100" s="1">
        <f>IF(A100="","",IF(UPPER(Setup!$B$14)="FIXED","",EDATE(A100,12)))</f>
      </c>
    </row>
    <row r="101">
      <c r="F101" s="2">
        <f>IF(A101="","",SUMIFS($B$6:$B$205,$A$6:$A$205,"&gt;="&amp;IF(UPPER(Setup!$B$14)="FIXED",DATE(YEAR(A101)-IF(DATE(YEAR(A101),MONTH(Setup!$B$15),DAY(Setup!$B$15))&gt;A101,1,0),MONTH(Setup!$B$15),DAY(Setup!$B$15)),EDATE(A101,-12)+1),$A$6:$A$205,"&lt;="&amp;A101))</f>
      </c>
      <c r="G101" s="2">
        <f>IF(A101="","",MAX(0,Setup!$B$13-F101))</f>
      </c>
      <c r="H101" s="1">
        <f>IF(A101="","",IF(UPPER(Setup!$B$14)="FIXED","",EDATE(A101,12)))</f>
      </c>
    </row>
    <row r="102">
      <c r="F102" s="2">
        <f>IF(A102="","",SUMIFS($B$6:$B$205,$A$6:$A$205,"&gt;="&amp;IF(UPPER(Setup!$B$14)="FIXED",DATE(YEAR(A102)-IF(DATE(YEAR(A102),MONTH(Setup!$B$15),DAY(Setup!$B$15))&gt;A102,1,0),MONTH(Setup!$B$15),DAY(Setup!$B$15)),EDATE(A102,-12)+1),$A$6:$A$205,"&lt;="&amp;A102))</f>
      </c>
      <c r="G102" s="2">
        <f>IF(A102="","",MAX(0,Setup!$B$13-F102))</f>
      </c>
      <c r="H102" s="1">
        <f>IF(A102="","",IF(UPPER(Setup!$B$14)="FIXED","",EDATE(A102,12)))</f>
      </c>
    </row>
    <row r="103">
      <c r="F103" s="2">
        <f>IF(A103="","",SUMIFS($B$6:$B$205,$A$6:$A$205,"&gt;="&amp;IF(UPPER(Setup!$B$14)="FIXED",DATE(YEAR(A103)-IF(DATE(YEAR(A103),MONTH(Setup!$B$15),DAY(Setup!$B$15))&gt;A103,1,0),MONTH(Setup!$B$15),DAY(Setup!$B$15)),EDATE(A103,-12)+1),$A$6:$A$205,"&lt;="&amp;A103))</f>
      </c>
      <c r="G103" s="2">
        <f>IF(A103="","",MAX(0,Setup!$B$13-F103))</f>
      </c>
      <c r="H103" s="1">
        <f>IF(A103="","",IF(UPPER(Setup!$B$14)="FIXED","",EDATE(A103,12)))</f>
      </c>
    </row>
    <row r="104">
      <c r="F104" s="2">
        <f>IF(A104="","",SUMIFS($B$6:$B$205,$A$6:$A$205,"&gt;="&amp;IF(UPPER(Setup!$B$14)="FIXED",DATE(YEAR(A104)-IF(DATE(YEAR(A104),MONTH(Setup!$B$15),DAY(Setup!$B$15))&gt;A104,1,0),MONTH(Setup!$B$15),DAY(Setup!$B$15)),EDATE(A104,-12)+1),$A$6:$A$205,"&lt;="&amp;A104))</f>
      </c>
      <c r="G104" s="2">
        <f>IF(A104="","",MAX(0,Setup!$B$13-F104))</f>
      </c>
      <c r="H104" s="1">
        <f>IF(A104="","",IF(UPPER(Setup!$B$14)="FIXED","",EDATE(A104,12)))</f>
      </c>
    </row>
    <row r="105">
      <c r="F105" s="2">
        <f>IF(A105="","",SUMIFS($B$6:$B$205,$A$6:$A$205,"&gt;="&amp;IF(UPPER(Setup!$B$14)="FIXED",DATE(YEAR(A105)-IF(DATE(YEAR(A105),MONTH(Setup!$B$15),DAY(Setup!$B$15))&gt;A105,1,0),MONTH(Setup!$B$15),DAY(Setup!$B$15)),EDATE(A105,-12)+1),$A$6:$A$205,"&lt;="&amp;A105))</f>
      </c>
      <c r="G105" s="2">
        <f>IF(A105="","",MAX(0,Setup!$B$13-F105))</f>
      </c>
      <c r="H105" s="1">
        <f>IF(A105="","",IF(UPPER(Setup!$B$14)="FIXED","",EDATE(A105,12)))</f>
      </c>
    </row>
    <row r="106">
      <c r="F106" s="2">
        <f>IF(A106="","",SUMIFS($B$6:$B$205,$A$6:$A$205,"&gt;="&amp;IF(UPPER(Setup!$B$14)="FIXED",DATE(YEAR(A106)-IF(DATE(YEAR(A106),MONTH(Setup!$B$15),DAY(Setup!$B$15))&gt;A106,1,0),MONTH(Setup!$B$15),DAY(Setup!$B$15)),EDATE(A106,-12)+1),$A$6:$A$205,"&lt;="&amp;A106))</f>
      </c>
      <c r="G106" s="2">
        <f>IF(A106="","",MAX(0,Setup!$B$13-F106))</f>
      </c>
      <c r="H106" s="1">
        <f>IF(A106="","",IF(UPPER(Setup!$B$14)="FIXED","",EDATE(A106,12)))</f>
      </c>
    </row>
    <row r="107">
      <c r="F107" s="2">
        <f>IF(A107="","",SUMIFS($B$6:$B$205,$A$6:$A$205,"&gt;="&amp;IF(UPPER(Setup!$B$14)="FIXED",DATE(YEAR(A107)-IF(DATE(YEAR(A107),MONTH(Setup!$B$15),DAY(Setup!$B$15))&gt;A107,1,0),MONTH(Setup!$B$15),DAY(Setup!$B$15)),EDATE(A107,-12)+1),$A$6:$A$205,"&lt;="&amp;A107))</f>
      </c>
      <c r="G107" s="2">
        <f>IF(A107="","",MAX(0,Setup!$B$13-F107))</f>
      </c>
      <c r="H107" s="1">
        <f>IF(A107="","",IF(UPPER(Setup!$B$14)="FIXED","",EDATE(A107,12)))</f>
      </c>
    </row>
    <row r="108">
      <c r="F108" s="2">
        <f>IF(A108="","",SUMIFS($B$6:$B$205,$A$6:$A$205,"&gt;="&amp;IF(UPPER(Setup!$B$14)="FIXED",DATE(YEAR(A108)-IF(DATE(YEAR(A108),MONTH(Setup!$B$15),DAY(Setup!$B$15))&gt;A108,1,0),MONTH(Setup!$B$15),DAY(Setup!$B$15)),EDATE(A108,-12)+1),$A$6:$A$205,"&lt;="&amp;A108))</f>
      </c>
      <c r="G108" s="2">
        <f>IF(A108="","",MAX(0,Setup!$B$13-F108))</f>
      </c>
      <c r="H108" s="1">
        <f>IF(A108="","",IF(UPPER(Setup!$B$14)="FIXED","",EDATE(A108,12)))</f>
      </c>
    </row>
    <row r="109">
      <c r="F109" s="2">
        <f>IF(A109="","",SUMIFS($B$6:$B$205,$A$6:$A$205,"&gt;="&amp;IF(UPPER(Setup!$B$14)="FIXED",DATE(YEAR(A109)-IF(DATE(YEAR(A109),MONTH(Setup!$B$15),DAY(Setup!$B$15))&gt;A109,1,0),MONTH(Setup!$B$15),DAY(Setup!$B$15)),EDATE(A109,-12)+1),$A$6:$A$205,"&lt;="&amp;A109))</f>
      </c>
      <c r="G109" s="2">
        <f>IF(A109="","",MAX(0,Setup!$B$13-F109))</f>
      </c>
      <c r="H109" s="1">
        <f>IF(A109="","",IF(UPPER(Setup!$B$14)="FIXED","",EDATE(A109,12)))</f>
      </c>
    </row>
    <row r="110">
      <c r="F110" s="2">
        <f>IF(A110="","",SUMIFS($B$6:$B$205,$A$6:$A$205,"&gt;="&amp;IF(UPPER(Setup!$B$14)="FIXED",DATE(YEAR(A110)-IF(DATE(YEAR(A110),MONTH(Setup!$B$15),DAY(Setup!$B$15))&gt;A110,1,0),MONTH(Setup!$B$15),DAY(Setup!$B$15)),EDATE(A110,-12)+1),$A$6:$A$205,"&lt;="&amp;A110))</f>
      </c>
      <c r="G110" s="2">
        <f>IF(A110="","",MAX(0,Setup!$B$13-F110))</f>
      </c>
      <c r="H110" s="1">
        <f>IF(A110="","",IF(UPPER(Setup!$B$14)="FIXED","",EDATE(A110,12)))</f>
      </c>
    </row>
    <row r="111">
      <c r="F111" s="2">
        <f>IF(A111="","",SUMIFS($B$6:$B$205,$A$6:$A$205,"&gt;="&amp;IF(UPPER(Setup!$B$14)="FIXED",DATE(YEAR(A111)-IF(DATE(YEAR(A111),MONTH(Setup!$B$15),DAY(Setup!$B$15))&gt;A111,1,0),MONTH(Setup!$B$15),DAY(Setup!$B$15)),EDATE(A111,-12)+1),$A$6:$A$205,"&lt;="&amp;A111))</f>
      </c>
      <c r="G111" s="2">
        <f>IF(A111="","",MAX(0,Setup!$B$13-F111))</f>
      </c>
      <c r="H111" s="1">
        <f>IF(A111="","",IF(UPPER(Setup!$B$14)="FIXED","",EDATE(A111,12)))</f>
      </c>
    </row>
    <row r="112">
      <c r="F112" s="2">
        <f>IF(A112="","",SUMIFS($B$6:$B$205,$A$6:$A$205,"&gt;="&amp;IF(UPPER(Setup!$B$14)="FIXED",DATE(YEAR(A112)-IF(DATE(YEAR(A112),MONTH(Setup!$B$15),DAY(Setup!$B$15))&gt;A112,1,0),MONTH(Setup!$B$15),DAY(Setup!$B$15)),EDATE(A112,-12)+1),$A$6:$A$205,"&lt;="&amp;A112))</f>
      </c>
      <c r="G112" s="2">
        <f>IF(A112="","",MAX(0,Setup!$B$13-F112))</f>
      </c>
      <c r="H112" s="1">
        <f>IF(A112="","",IF(UPPER(Setup!$B$14)="FIXED","",EDATE(A112,12)))</f>
      </c>
    </row>
    <row r="113">
      <c r="F113" s="2">
        <f>IF(A113="","",SUMIFS($B$6:$B$205,$A$6:$A$205,"&gt;="&amp;IF(UPPER(Setup!$B$14)="FIXED",DATE(YEAR(A113)-IF(DATE(YEAR(A113),MONTH(Setup!$B$15),DAY(Setup!$B$15))&gt;A113,1,0),MONTH(Setup!$B$15),DAY(Setup!$B$15)),EDATE(A113,-12)+1),$A$6:$A$205,"&lt;="&amp;A113))</f>
      </c>
      <c r="G113" s="2">
        <f>IF(A113="","",MAX(0,Setup!$B$13-F113))</f>
      </c>
      <c r="H113" s="1">
        <f>IF(A113="","",IF(UPPER(Setup!$B$14)="FIXED","",EDATE(A113,12)))</f>
      </c>
    </row>
    <row r="114">
      <c r="F114" s="2">
        <f>IF(A114="","",SUMIFS($B$6:$B$205,$A$6:$A$205,"&gt;="&amp;IF(UPPER(Setup!$B$14)="FIXED",DATE(YEAR(A114)-IF(DATE(YEAR(A114),MONTH(Setup!$B$15),DAY(Setup!$B$15))&gt;A114,1,0),MONTH(Setup!$B$15),DAY(Setup!$B$15)),EDATE(A114,-12)+1),$A$6:$A$205,"&lt;="&amp;A114))</f>
      </c>
      <c r="G114" s="2">
        <f>IF(A114="","",MAX(0,Setup!$B$13-F114))</f>
      </c>
      <c r="H114" s="1">
        <f>IF(A114="","",IF(UPPER(Setup!$B$14)="FIXED","",EDATE(A114,12)))</f>
      </c>
    </row>
    <row r="115">
      <c r="F115" s="2">
        <f>IF(A115="","",SUMIFS($B$6:$B$205,$A$6:$A$205,"&gt;="&amp;IF(UPPER(Setup!$B$14)="FIXED",DATE(YEAR(A115)-IF(DATE(YEAR(A115),MONTH(Setup!$B$15),DAY(Setup!$B$15))&gt;A115,1,0),MONTH(Setup!$B$15),DAY(Setup!$B$15)),EDATE(A115,-12)+1),$A$6:$A$205,"&lt;="&amp;A115))</f>
      </c>
      <c r="G115" s="2">
        <f>IF(A115="","",MAX(0,Setup!$B$13-F115))</f>
      </c>
      <c r="H115" s="1">
        <f>IF(A115="","",IF(UPPER(Setup!$B$14)="FIXED","",EDATE(A115,12)))</f>
      </c>
    </row>
    <row r="116">
      <c r="F116" s="2">
        <f>IF(A116="","",SUMIFS($B$6:$B$205,$A$6:$A$205,"&gt;="&amp;IF(UPPER(Setup!$B$14)="FIXED",DATE(YEAR(A116)-IF(DATE(YEAR(A116),MONTH(Setup!$B$15),DAY(Setup!$B$15))&gt;A116,1,0),MONTH(Setup!$B$15),DAY(Setup!$B$15)),EDATE(A116,-12)+1),$A$6:$A$205,"&lt;="&amp;A116))</f>
      </c>
      <c r="G116" s="2">
        <f>IF(A116="","",MAX(0,Setup!$B$13-F116))</f>
      </c>
      <c r="H116" s="1">
        <f>IF(A116="","",IF(UPPER(Setup!$B$14)="FIXED","",EDATE(A116,12)))</f>
      </c>
    </row>
    <row r="117">
      <c r="F117" s="2">
        <f>IF(A117="","",SUMIFS($B$6:$B$205,$A$6:$A$205,"&gt;="&amp;IF(UPPER(Setup!$B$14)="FIXED",DATE(YEAR(A117)-IF(DATE(YEAR(A117),MONTH(Setup!$B$15),DAY(Setup!$B$15))&gt;A117,1,0),MONTH(Setup!$B$15),DAY(Setup!$B$15)),EDATE(A117,-12)+1),$A$6:$A$205,"&lt;="&amp;A117))</f>
      </c>
      <c r="G117" s="2">
        <f>IF(A117="","",MAX(0,Setup!$B$13-F117))</f>
      </c>
      <c r="H117" s="1">
        <f>IF(A117="","",IF(UPPER(Setup!$B$14)="FIXED","",EDATE(A117,12)))</f>
      </c>
    </row>
    <row r="118">
      <c r="F118" s="2">
        <f>IF(A118="","",SUMIFS($B$6:$B$205,$A$6:$A$205,"&gt;="&amp;IF(UPPER(Setup!$B$14)="FIXED",DATE(YEAR(A118)-IF(DATE(YEAR(A118),MONTH(Setup!$B$15),DAY(Setup!$B$15))&gt;A118,1,0),MONTH(Setup!$B$15),DAY(Setup!$B$15)),EDATE(A118,-12)+1),$A$6:$A$205,"&lt;="&amp;A118))</f>
      </c>
      <c r="G118" s="2">
        <f>IF(A118="","",MAX(0,Setup!$B$13-F118))</f>
      </c>
      <c r="H118" s="1">
        <f>IF(A118="","",IF(UPPER(Setup!$B$14)="FIXED","",EDATE(A118,12)))</f>
      </c>
    </row>
    <row r="119">
      <c r="F119" s="2">
        <f>IF(A119="","",SUMIFS($B$6:$B$205,$A$6:$A$205,"&gt;="&amp;IF(UPPER(Setup!$B$14)="FIXED",DATE(YEAR(A119)-IF(DATE(YEAR(A119),MONTH(Setup!$B$15),DAY(Setup!$B$15))&gt;A119,1,0),MONTH(Setup!$B$15),DAY(Setup!$B$15)),EDATE(A119,-12)+1),$A$6:$A$205,"&lt;="&amp;A119))</f>
      </c>
      <c r="G119" s="2">
        <f>IF(A119="","",MAX(0,Setup!$B$13-F119))</f>
      </c>
      <c r="H119" s="1">
        <f>IF(A119="","",IF(UPPER(Setup!$B$14)="FIXED","",EDATE(A119,12)))</f>
      </c>
    </row>
    <row r="120">
      <c r="F120" s="2">
        <f>IF(A120="","",SUMIFS($B$6:$B$205,$A$6:$A$205,"&gt;="&amp;IF(UPPER(Setup!$B$14)="FIXED",DATE(YEAR(A120)-IF(DATE(YEAR(A120),MONTH(Setup!$B$15),DAY(Setup!$B$15))&gt;A120,1,0),MONTH(Setup!$B$15),DAY(Setup!$B$15)),EDATE(A120,-12)+1),$A$6:$A$205,"&lt;="&amp;A120))</f>
      </c>
      <c r="G120" s="2">
        <f>IF(A120="","",MAX(0,Setup!$B$13-F120))</f>
      </c>
      <c r="H120" s="1">
        <f>IF(A120="","",IF(UPPER(Setup!$B$14)="FIXED","",EDATE(A120,12)))</f>
      </c>
    </row>
    <row r="121">
      <c r="F121" s="2">
        <f>IF(A121="","",SUMIFS($B$6:$B$205,$A$6:$A$205,"&gt;="&amp;IF(UPPER(Setup!$B$14)="FIXED",DATE(YEAR(A121)-IF(DATE(YEAR(A121),MONTH(Setup!$B$15),DAY(Setup!$B$15))&gt;A121,1,0),MONTH(Setup!$B$15),DAY(Setup!$B$15)),EDATE(A121,-12)+1),$A$6:$A$205,"&lt;="&amp;A121))</f>
      </c>
      <c r="G121" s="2">
        <f>IF(A121="","",MAX(0,Setup!$B$13-F121))</f>
      </c>
      <c r="H121" s="1">
        <f>IF(A121="","",IF(UPPER(Setup!$B$14)="FIXED","",EDATE(A121,12)))</f>
      </c>
    </row>
    <row r="122">
      <c r="F122" s="2">
        <f>IF(A122="","",SUMIFS($B$6:$B$205,$A$6:$A$205,"&gt;="&amp;IF(UPPER(Setup!$B$14)="FIXED",DATE(YEAR(A122)-IF(DATE(YEAR(A122),MONTH(Setup!$B$15),DAY(Setup!$B$15))&gt;A122,1,0),MONTH(Setup!$B$15),DAY(Setup!$B$15)),EDATE(A122,-12)+1),$A$6:$A$205,"&lt;="&amp;A122))</f>
      </c>
      <c r="G122" s="2">
        <f>IF(A122="","",MAX(0,Setup!$B$13-F122))</f>
      </c>
      <c r="H122" s="1">
        <f>IF(A122="","",IF(UPPER(Setup!$B$14)="FIXED","",EDATE(A122,12)))</f>
      </c>
    </row>
    <row r="123">
      <c r="F123" s="2">
        <f>IF(A123="","",SUMIFS($B$6:$B$205,$A$6:$A$205,"&gt;="&amp;IF(UPPER(Setup!$B$14)="FIXED",DATE(YEAR(A123)-IF(DATE(YEAR(A123),MONTH(Setup!$B$15),DAY(Setup!$B$15))&gt;A123,1,0),MONTH(Setup!$B$15),DAY(Setup!$B$15)),EDATE(A123,-12)+1),$A$6:$A$205,"&lt;="&amp;A123))</f>
      </c>
      <c r="G123" s="2">
        <f>IF(A123="","",MAX(0,Setup!$B$13-F123))</f>
      </c>
      <c r="H123" s="1">
        <f>IF(A123="","",IF(UPPER(Setup!$B$14)="FIXED","",EDATE(A123,12)))</f>
      </c>
    </row>
    <row r="124">
      <c r="F124" s="2">
        <f>IF(A124="","",SUMIFS($B$6:$B$205,$A$6:$A$205,"&gt;="&amp;IF(UPPER(Setup!$B$14)="FIXED",DATE(YEAR(A124)-IF(DATE(YEAR(A124),MONTH(Setup!$B$15),DAY(Setup!$B$15))&gt;A124,1,0),MONTH(Setup!$B$15),DAY(Setup!$B$15)),EDATE(A124,-12)+1),$A$6:$A$205,"&lt;="&amp;A124))</f>
      </c>
      <c r="G124" s="2">
        <f>IF(A124="","",MAX(0,Setup!$B$13-F124))</f>
      </c>
      <c r="H124" s="1">
        <f>IF(A124="","",IF(UPPER(Setup!$B$14)="FIXED","",EDATE(A124,12)))</f>
      </c>
    </row>
    <row r="125">
      <c r="F125" s="2">
        <f>IF(A125="","",SUMIFS($B$6:$B$205,$A$6:$A$205,"&gt;="&amp;IF(UPPER(Setup!$B$14)="FIXED",DATE(YEAR(A125)-IF(DATE(YEAR(A125),MONTH(Setup!$B$15),DAY(Setup!$B$15))&gt;A125,1,0),MONTH(Setup!$B$15),DAY(Setup!$B$15)),EDATE(A125,-12)+1),$A$6:$A$205,"&lt;="&amp;A125))</f>
      </c>
      <c r="G125" s="2">
        <f>IF(A125="","",MAX(0,Setup!$B$13-F125))</f>
      </c>
      <c r="H125" s="1">
        <f>IF(A125="","",IF(UPPER(Setup!$B$14)="FIXED","",EDATE(A125,12)))</f>
      </c>
    </row>
    <row r="126">
      <c r="F126" s="2">
        <f>IF(A126="","",SUMIFS($B$6:$B$205,$A$6:$A$205,"&gt;="&amp;IF(UPPER(Setup!$B$14)="FIXED",DATE(YEAR(A126)-IF(DATE(YEAR(A126),MONTH(Setup!$B$15),DAY(Setup!$B$15))&gt;A126,1,0),MONTH(Setup!$B$15),DAY(Setup!$B$15)),EDATE(A126,-12)+1),$A$6:$A$205,"&lt;="&amp;A126))</f>
      </c>
      <c r="G126" s="2">
        <f>IF(A126="","",MAX(0,Setup!$B$13-F126))</f>
      </c>
      <c r="H126" s="1">
        <f>IF(A126="","",IF(UPPER(Setup!$B$14)="FIXED","",EDATE(A126,12)))</f>
      </c>
    </row>
    <row r="127">
      <c r="F127" s="2">
        <f>IF(A127="","",SUMIFS($B$6:$B$205,$A$6:$A$205,"&gt;="&amp;IF(UPPER(Setup!$B$14)="FIXED",DATE(YEAR(A127)-IF(DATE(YEAR(A127),MONTH(Setup!$B$15),DAY(Setup!$B$15))&gt;A127,1,0),MONTH(Setup!$B$15),DAY(Setup!$B$15)),EDATE(A127,-12)+1),$A$6:$A$205,"&lt;="&amp;A127))</f>
      </c>
      <c r="G127" s="2">
        <f>IF(A127="","",MAX(0,Setup!$B$13-F127))</f>
      </c>
      <c r="H127" s="1">
        <f>IF(A127="","",IF(UPPER(Setup!$B$14)="FIXED","",EDATE(A127,12)))</f>
      </c>
    </row>
    <row r="128">
      <c r="F128" s="2">
        <f>IF(A128="","",SUMIFS($B$6:$B$205,$A$6:$A$205,"&gt;="&amp;IF(UPPER(Setup!$B$14)="FIXED",DATE(YEAR(A128)-IF(DATE(YEAR(A128),MONTH(Setup!$B$15),DAY(Setup!$B$15))&gt;A128,1,0),MONTH(Setup!$B$15),DAY(Setup!$B$15)),EDATE(A128,-12)+1),$A$6:$A$205,"&lt;="&amp;A128))</f>
      </c>
      <c r="G128" s="2">
        <f>IF(A128="","",MAX(0,Setup!$B$13-F128))</f>
      </c>
      <c r="H128" s="1">
        <f>IF(A128="","",IF(UPPER(Setup!$B$14)="FIXED","",EDATE(A128,12)))</f>
      </c>
    </row>
    <row r="129">
      <c r="F129" s="2">
        <f>IF(A129="","",SUMIFS($B$6:$B$205,$A$6:$A$205,"&gt;="&amp;IF(UPPER(Setup!$B$14)="FIXED",DATE(YEAR(A129)-IF(DATE(YEAR(A129),MONTH(Setup!$B$15),DAY(Setup!$B$15))&gt;A129,1,0),MONTH(Setup!$B$15),DAY(Setup!$B$15)),EDATE(A129,-12)+1),$A$6:$A$205,"&lt;="&amp;A129))</f>
      </c>
      <c r="G129" s="2">
        <f>IF(A129="","",MAX(0,Setup!$B$13-F129))</f>
      </c>
      <c r="H129" s="1">
        <f>IF(A129="","",IF(UPPER(Setup!$B$14)="FIXED","",EDATE(A129,12)))</f>
      </c>
    </row>
    <row r="130">
      <c r="F130" s="2">
        <f>IF(A130="","",SUMIFS($B$6:$B$205,$A$6:$A$205,"&gt;="&amp;IF(UPPER(Setup!$B$14)="FIXED",DATE(YEAR(A130)-IF(DATE(YEAR(A130),MONTH(Setup!$B$15),DAY(Setup!$B$15))&gt;A130,1,0),MONTH(Setup!$B$15),DAY(Setup!$B$15)),EDATE(A130,-12)+1),$A$6:$A$205,"&lt;="&amp;A130))</f>
      </c>
      <c r="G130" s="2">
        <f>IF(A130="","",MAX(0,Setup!$B$13-F130))</f>
      </c>
      <c r="H130" s="1">
        <f>IF(A130="","",IF(UPPER(Setup!$B$14)="FIXED","",EDATE(A130,12)))</f>
      </c>
    </row>
    <row r="131">
      <c r="F131" s="2">
        <f>IF(A131="","",SUMIFS($B$6:$B$205,$A$6:$A$205,"&gt;="&amp;IF(UPPER(Setup!$B$14)="FIXED",DATE(YEAR(A131)-IF(DATE(YEAR(A131),MONTH(Setup!$B$15),DAY(Setup!$B$15))&gt;A131,1,0),MONTH(Setup!$B$15),DAY(Setup!$B$15)),EDATE(A131,-12)+1),$A$6:$A$205,"&lt;="&amp;A131))</f>
      </c>
      <c r="G131" s="2">
        <f>IF(A131="","",MAX(0,Setup!$B$13-F131))</f>
      </c>
      <c r="H131" s="1">
        <f>IF(A131="","",IF(UPPER(Setup!$B$14)="FIXED","",EDATE(A131,12)))</f>
      </c>
    </row>
    <row r="132">
      <c r="F132" s="2">
        <f>IF(A132="","",SUMIFS($B$6:$B$205,$A$6:$A$205,"&gt;="&amp;IF(UPPER(Setup!$B$14)="FIXED",DATE(YEAR(A132)-IF(DATE(YEAR(A132),MONTH(Setup!$B$15),DAY(Setup!$B$15))&gt;A132,1,0),MONTH(Setup!$B$15),DAY(Setup!$B$15)),EDATE(A132,-12)+1),$A$6:$A$205,"&lt;="&amp;A132))</f>
      </c>
      <c r="G132" s="2">
        <f>IF(A132="","",MAX(0,Setup!$B$13-F132))</f>
      </c>
      <c r="H132" s="1">
        <f>IF(A132="","",IF(UPPER(Setup!$B$14)="FIXED","",EDATE(A132,12)))</f>
      </c>
    </row>
    <row r="133">
      <c r="F133" s="2">
        <f>IF(A133="","",SUMIFS($B$6:$B$205,$A$6:$A$205,"&gt;="&amp;IF(UPPER(Setup!$B$14)="FIXED",DATE(YEAR(A133)-IF(DATE(YEAR(A133),MONTH(Setup!$B$15),DAY(Setup!$B$15))&gt;A133,1,0),MONTH(Setup!$B$15),DAY(Setup!$B$15)),EDATE(A133,-12)+1),$A$6:$A$205,"&lt;="&amp;A133))</f>
      </c>
      <c r="G133" s="2">
        <f>IF(A133="","",MAX(0,Setup!$B$13-F133))</f>
      </c>
      <c r="H133" s="1">
        <f>IF(A133="","",IF(UPPER(Setup!$B$14)="FIXED","",EDATE(A133,12)))</f>
      </c>
    </row>
    <row r="134">
      <c r="F134" s="2">
        <f>IF(A134="","",SUMIFS($B$6:$B$205,$A$6:$A$205,"&gt;="&amp;IF(UPPER(Setup!$B$14)="FIXED",DATE(YEAR(A134)-IF(DATE(YEAR(A134),MONTH(Setup!$B$15),DAY(Setup!$B$15))&gt;A134,1,0),MONTH(Setup!$B$15),DAY(Setup!$B$15)),EDATE(A134,-12)+1),$A$6:$A$205,"&lt;="&amp;A134))</f>
      </c>
      <c r="G134" s="2">
        <f>IF(A134="","",MAX(0,Setup!$B$13-F134))</f>
      </c>
      <c r="H134" s="1">
        <f>IF(A134="","",IF(UPPER(Setup!$B$14)="FIXED","",EDATE(A134,12)))</f>
      </c>
    </row>
    <row r="135">
      <c r="F135" s="2">
        <f>IF(A135="","",SUMIFS($B$6:$B$205,$A$6:$A$205,"&gt;="&amp;IF(UPPER(Setup!$B$14)="FIXED",DATE(YEAR(A135)-IF(DATE(YEAR(A135),MONTH(Setup!$B$15),DAY(Setup!$B$15))&gt;A135,1,0),MONTH(Setup!$B$15),DAY(Setup!$B$15)),EDATE(A135,-12)+1),$A$6:$A$205,"&lt;="&amp;A135))</f>
      </c>
      <c r="G135" s="2">
        <f>IF(A135="","",MAX(0,Setup!$B$13-F135))</f>
      </c>
      <c r="H135" s="1">
        <f>IF(A135="","",IF(UPPER(Setup!$B$14)="FIXED","",EDATE(A135,12)))</f>
      </c>
    </row>
    <row r="136">
      <c r="F136" s="2">
        <f>IF(A136="","",SUMIFS($B$6:$B$205,$A$6:$A$205,"&gt;="&amp;IF(UPPER(Setup!$B$14)="FIXED",DATE(YEAR(A136)-IF(DATE(YEAR(A136),MONTH(Setup!$B$15),DAY(Setup!$B$15))&gt;A136,1,0),MONTH(Setup!$B$15),DAY(Setup!$B$15)),EDATE(A136,-12)+1),$A$6:$A$205,"&lt;="&amp;A136))</f>
      </c>
      <c r="G136" s="2">
        <f>IF(A136="","",MAX(0,Setup!$B$13-F136))</f>
      </c>
      <c r="H136" s="1">
        <f>IF(A136="","",IF(UPPER(Setup!$B$14)="FIXED","",EDATE(A136,12)))</f>
      </c>
    </row>
    <row r="137">
      <c r="F137" s="2">
        <f>IF(A137="","",SUMIFS($B$6:$B$205,$A$6:$A$205,"&gt;="&amp;IF(UPPER(Setup!$B$14)="FIXED",DATE(YEAR(A137)-IF(DATE(YEAR(A137),MONTH(Setup!$B$15),DAY(Setup!$B$15))&gt;A137,1,0),MONTH(Setup!$B$15),DAY(Setup!$B$15)),EDATE(A137,-12)+1),$A$6:$A$205,"&lt;="&amp;A137))</f>
      </c>
      <c r="G137" s="2">
        <f>IF(A137="","",MAX(0,Setup!$B$13-F137))</f>
      </c>
      <c r="H137" s="1">
        <f>IF(A137="","",IF(UPPER(Setup!$B$14)="FIXED","",EDATE(A137,12)))</f>
      </c>
    </row>
    <row r="138">
      <c r="F138" s="2">
        <f>IF(A138="","",SUMIFS($B$6:$B$205,$A$6:$A$205,"&gt;="&amp;IF(UPPER(Setup!$B$14)="FIXED",DATE(YEAR(A138)-IF(DATE(YEAR(A138),MONTH(Setup!$B$15),DAY(Setup!$B$15))&gt;A138,1,0),MONTH(Setup!$B$15),DAY(Setup!$B$15)),EDATE(A138,-12)+1),$A$6:$A$205,"&lt;="&amp;A138))</f>
      </c>
      <c r="G138" s="2">
        <f>IF(A138="","",MAX(0,Setup!$B$13-F138))</f>
      </c>
      <c r="H138" s="1">
        <f>IF(A138="","",IF(UPPER(Setup!$B$14)="FIXED","",EDATE(A138,12)))</f>
      </c>
    </row>
    <row r="139">
      <c r="F139" s="2">
        <f>IF(A139="","",SUMIFS($B$6:$B$205,$A$6:$A$205,"&gt;="&amp;IF(UPPER(Setup!$B$14)="FIXED",DATE(YEAR(A139)-IF(DATE(YEAR(A139),MONTH(Setup!$B$15),DAY(Setup!$B$15))&gt;A139,1,0),MONTH(Setup!$B$15),DAY(Setup!$B$15)),EDATE(A139,-12)+1),$A$6:$A$205,"&lt;="&amp;A139))</f>
      </c>
      <c r="G139" s="2">
        <f>IF(A139="","",MAX(0,Setup!$B$13-F139))</f>
      </c>
      <c r="H139" s="1">
        <f>IF(A139="","",IF(UPPER(Setup!$B$14)="FIXED","",EDATE(A139,12)))</f>
      </c>
    </row>
    <row r="140">
      <c r="F140" s="2">
        <f>IF(A140="","",SUMIFS($B$6:$B$205,$A$6:$A$205,"&gt;="&amp;IF(UPPER(Setup!$B$14)="FIXED",DATE(YEAR(A140)-IF(DATE(YEAR(A140),MONTH(Setup!$B$15),DAY(Setup!$B$15))&gt;A140,1,0),MONTH(Setup!$B$15),DAY(Setup!$B$15)),EDATE(A140,-12)+1),$A$6:$A$205,"&lt;="&amp;A140))</f>
      </c>
      <c r="G140" s="2">
        <f>IF(A140="","",MAX(0,Setup!$B$13-F140))</f>
      </c>
      <c r="H140" s="1">
        <f>IF(A140="","",IF(UPPER(Setup!$B$14)="FIXED","",EDATE(A140,12)))</f>
      </c>
    </row>
    <row r="141">
      <c r="F141" s="2">
        <f>IF(A141="","",SUMIFS($B$6:$B$205,$A$6:$A$205,"&gt;="&amp;IF(UPPER(Setup!$B$14)="FIXED",DATE(YEAR(A141)-IF(DATE(YEAR(A141),MONTH(Setup!$B$15),DAY(Setup!$B$15))&gt;A141,1,0),MONTH(Setup!$B$15),DAY(Setup!$B$15)),EDATE(A141,-12)+1),$A$6:$A$205,"&lt;="&amp;A141))</f>
      </c>
      <c r="G141" s="2">
        <f>IF(A141="","",MAX(0,Setup!$B$13-F141))</f>
      </c>
      <c r="H141" s="1">
        <f>IF(A141="","",IF(UPPER(Setup!$B$14)="FIXED","",EDATE(A141,12)))</f>
      </c>
    </row>
    <row r="142">
      <c r="F142" s="2">
        <f>IF(A142="","",SUMIFS($B$6:$B$205,$A$6:$A$205,"&gt;="&amp;IF(UPPER(Setup!$B$14)="FIXED",DATE(YEAR(A142)-IF(DATE(YEAR(A142),MONTH(Setup!$B$15),DAY(Setup!$B$15))&gt;A142,1,0),MONTH(Setup!$B$15),DAY(Setup!$B$15)),EDATE(A142,-12)+1),$A$6:$A$205,"&lt;="&amp;A142))</f>
      </c>
      <c r="G142" s="2">
        <f>IF(A142="","",MAX(0,Setup!$B$13-F142))</f>
      </c>
      <c r="H142" s="1">
        <f>IF(A142="","",IF(UPPER(Setup!$B$14)="FIXED","",EDATE(A142,12)))</f>
      </c>
    </row>
    <row r="143">
      <c r="F143" s="2">
        <f>IF(A143="","",SUMIFS($B$6:$B$205,$A$6:$A$205,"&gt;="&amp;IF(UPPER(Setup!$B$14)="FIXED",DATE(YEAR(A143)-IF(DATE(YEAR(A143),MONTH(Setup!$B$15),DAY(Setup!$B$15))&gt;A143,1,0),MONTH(Setup!$B$15),DAY(Setup!$B$15)),EDATE(A143,-12)+1),$A$6:$A$205,"&lt;="&amp;A143))</f>
      </c>
      <c r="G143" s="2">
        <f>IF(A143="","",MAX(0,Setup!$B$13-F143))</f>
      </c>
      <c r="H143" s="1">
        <f>IF(A143="","",IF(UPPER(Setup!$B$14)="FIXED","",EDATE(A143,12)))</f>
      </c>
    </row>
    <row r="144">
      <c r="F144" s="2">
        <f>IF(A144="","",SUMIFS($B$6:$B$205,$A$6:$A$205,"&gt;="&amp;IF(UPPER(Setup!$B$14)="FIXED",DATE(YEAR(A144)-IF(DATE(YEAR(A144),MONTH(Setup!$B$15),DAY(Setup!$B$15))&gt;A144,1,0),MONTH(Setup!$B$15),DAY(Setup!$B$15)),EDATE(A144,-12)+1),$A$6:$A$205,"&lt;="&amp;A144))</f>
      </c>
      <c r="G144" s="2">
        <f>IF(A144="","",MAX(0,Setup!$B$13-F144))</f>
      </c>
      <c r="H144" s="1">
        <f>IF(A144="","",IF(UPPER(Setup!$B$14)="FIXED","",EDATE(A144,12)))</f>
      </c>
    </row>
    <row r="145">
      <c r="F145" s="2">
        <f>IF(A145="","",SUMIFS($B$6:$B$205,$A$6:$A$205,"&gt;="&amp;IF(UPPER(Setup!$B$14)="FIXED",DATE(YEAR(A145)-IF(DATE(YEAR(A145),MONTH(Setup!$B$15),DAY(Setup!$B$15))&gt;A145,1,0),MONTH(Setup!$B$15),DAY(Setup!$B$15)),EDATE(A145,-12)+1),$A$6:$A$205,"&lt;="&amp;A145))</f>
      </c>
      <c r="G145" s="2">
        <f>IF(A145="","",MAX(0,Setup!$B$13-F145))</f>
      </c>
      <c r="H145" s="1">
        <f>IF(A145="","",IF(UPPER(Setup!$B$14)="FIXED","",EDATE(A145,12)))</f>
      </c>
    </row>
    <row r="146">
      <c r="F146" s="2">
        <f>IF(A146="","",SUMIFS($B$6:$B$205,$A$6:$A$205,"&gt;="&amp;IF(UPPER(Setup!$B$14)="FIXED",DATE(YEAR(A146)-IF(DATE(YEAR(A146),MONTH(Setup!$B$15),DAY(Setup!$B$15))&gt;A146,1,0),MONTH(Setup!$B$15),DAY(Setup!$B$15)),EDATE(A146,-12)+1),$A$6:$A$205,"&lt;="&amp;A146))</f>
      </c>
      <c r="G146" s="2">
        <f>IF(A146="","",MAX(0,Setup!$B$13-F146))</f>
      </c>
      <c r="H146" s="1">
        <f>IF(A146="","",IF(UPPER(Setup!$B$14)="FIXED","",EDATE(A146,12)))</f>
      </c>
    </row>
    <row r="147">
      <c r="F147" s="2">
        <f>IF(A147="","",SUMIFS($B$6:$B$205,$A$6:$A$205,"&gt;="&amp;IF(UPPER(Setup!$B$14)="FIXED",DATE(YEAR(A147)-IF(DATE(YEAR(A147),MONTH(Setup!$B$15),DAY(Setup!$B$15))&gt;A147,1,0),MONTH(Setup!$B$15),DAY(Setup!$B$15)),EDATE(A147,-12)+1),$A$6:$A$205,"&lt;="&amp;A147))</f>
      </c>
      <c r="G147" s="2">
        <f>IF(A147="","",MAX(0,Setup!$B$13-F147))</f>
      </c>
      <c r="H147" s="1">
        <f>IF(A147="","",IF(UPPER(Setup!$B$14)="FIXED","",EDATE(A147,12)))</f>
      </c>
    </row>
    <row r="148">
      <c r="F148" s="2">
        <f>IF(A148="","",SUMIFS($B$6:$B$205,$A$6:$A$205,"&gt;="&amp;IF(UPPER(Setup!$B$14)="FIXED",DATE(YEAR(A148)-IF(DATE(YEAR(A148),MONTH(Setup!$B$15),DAY(Setup!$B$15))&gt;A148,1,0),MONTH(Setup!$B$15),DAY(Setup!$B$15)),EDATE(A148,-12)+1),$A$6:$A$205,"&lt;="&amp;A148))</f>
      </c>
      <c r="G148" s="2">
        <f>IF(A148="","",MAX(0,Setup!$B$13-F148))</f>
      </c>
      <c r="H148" s="1">
        <f>IF(A148="","",IF(UPPER(Setup!$B$14)="FIXED","",EDATE(A148,12)))</f>
      </c>
    </row>
    <row r="149">
      <c r="F149" s="2">
        <f>IF(A149="","",SUMIFS($B$6:$B$205,$A$6:$A$205,"&gt;="&amp;IF(UPPER(Setup!$B$14)="FIXED",DATE(YEAR(A149)-IF(DATE(YEAR(A149),MONTH(Setup!$B$15),DAY(Setup!$B$15))&gt;A149,1,0),MONTH(Setup!$B$15),DAY(Setup!$B$15)),EDATE(A149,-12)+1),$A$6:$A$205,"&lt;="&amp;A149))</f>
      </c>
      <c r="G149" s="2">
        <f>IF(A149="","",MAX(0,Setup!$B$13-F149))</f>
      </c>
      <c r="H149" s="1">
        <f>IF(A149="","",IF(UPPER(Setup!$B$14)="FIXED","",EDATE(A149,12)))</f>
      </c>
    </row>
    <row r="150">
      <c r="F150" s="2">
        <f>IF(A150="","",SUMIFS($B$6:$B$205,$A$6:$A$205,"&gt;="&amp;IF(UPPER(Setup!$B$14)="FIXED",DATE(YEAR(A150)-IF(DATE(YEAR(A150),MONTH(Setup!$B$15),DAY(Setup!$B$15))&gt;A150,1,0),MONTH(Setup!$B$15),DAY(Setup!$B$15)),EDATE(A150,-12)+1),$A$6:$A$205,"&lt;="&amp;A150))</f>
      </c>
      <c r="G150" s="2">
        <f>IF(A150="","",MAX(0,Setup!$B$13-F150))</f>
      </c>
      <c r="H150" s="1">
        <f>IF(A150="","",IF(UPPER(Setup!$B$14)="FIXED","",EDATE(A150,12)))</f>
      </c>
    </row>
    <row r="151">
      <c r="F151" s="2">
        <f>IF(A151="","",SUMIFS($B$6:$B$205,$A$6:$A$205,"&gt;="&amp;IF(UPPER(Setup!$B$14)="FIXED",DATE(YEAR(A151)-IF(DATE(YEAR(A151),MONTH(Setup!$B$15),DAY(Setup!$B$15))&gt;A151,1,0),MONTH(Setup!$B$15),DAY(Setup!$B$15)),EDATE(A151,-12)+1),$A$6:$A$205,"&lt;="&amp;A151))</f>
      </c>
      <c r="G151" s="2">
        <f>IF(A151="","",MAX(0,Setup!$B$13-F151))</f>
      </c>
      <c r="H151" s="1">
        <f>IF(A151="","",IF(UPPER(Setup!$B$14)="FIXED","",EDATE(A151,12)))</f>
      </c>
    </row>
    <row r="152">
      <c r="F152" s="2">
        <f>IF(A152="","",SUMIFS($B$6:$B$205,$A$6:$A$205,"&gt;="&amp;IF(UPPER(Setup!$B$14)="FIXED",DATE(YEAR(A152)-IF(DATE(YEAR(A152),MONTH(Setup!$B$15),DAY(Setup!$B$15))&gt;A152,1,0),MONTH(Setup!$B$15),DAY(Setup!$B$15)),EDATE(A152,-12)+1),$A$6:$A$205,"&lt;="&amp;A152))</f>
      </c>
      <c r="G152" s="2">
        <f>IF(A152="","",MAX(0,Setup!$B$13-F152))</f>
      </c>
      <c r="H152" s="1">
        <f>IF(A152="","",IF(UPPER(Setup!$B$14)="FIXED","",EDATE(A152,12)))</f>
      </c>
    </row>
    <row r="153">
      <c r="F153" s="2">
        <f>IF(A153="","",SUMIFS($B$6:$B$205,$A$6:$A$205,"&gt;="&amp;IF(UPPER(Setup!$B$14)="FIXED",DATE(YEAR(A153)-IF(DATE(YEAR(A153),MONTH(Setup!$B$15),DAY(Setup!$B$15))&gt;A153,1,0),MONTH(Setup!$B$15),DAY(Setup!$B$15)),EDATE(A153,-12)+1),$A$6:$A$205,"&lt;="&amp;A153))</f>
      </c>
      <c r="G153" s="2">
        <f>IF(A153="","",MAX(0,Setup!$B$13-F153))</f>
      </c>
      <c r="H153" s="1">
        <f>IF(A153="","",IF(UPPER(Setup!$B$14)="FIXED","",EDATE(A153,12)))</f>
      </c>
    </row>
    <row r="154">
      <c r="F154" s="2">
        <f>IF(A154="","",SUMIFS($B$6:$B$205,$A$6:$A$205,"&gt;="&amp;IF(UPPER(Setup!$B$14)="FIXED",DATE(YEAR(A154)-IF(DATE(YEAR(A154),MONTH(Setup!$B$15),DAY(Setup!$B$15))&gt;A154,1,0),MONTH(Setup!$B$15),DAY(Setup!$B$15)),EDATE(A154,-12)+1),$A$6:$A$205,"&lt;="&amp;A154))</f>
      </c>
      <c r="G154" s="2">
        <f>IF(A154="","",MAX(0,Setup!$B$13-F154))</f>
      </c>
      <c r="H154" s="1">
        <f>IF(A154="","",IF(UPPER(Setup!$B$14)="FIXED","",EDATE(A154,12)))</f>
      </c>
    </row>
    <row r="155">
      <c r="F155" s="2">
        <f>IF(A155="","",SUMIFS($B$6:$B$205,$A$6:$A$205,"&gt;="&amp;IF(UPPER(Setup!$B$14)="FIXED",DATE(YEAR(A155)-IF(DATE(YEAR(A155),MONTH(Setup!$B$15),DAY(Setup!$B$15))&gt;A155,1,0),MONTH(Setup!$B$15),DAY(Setup!$B$15)),EDATE(A155,-12)+1),$A$6:$A$205,"&lt;="&amp;A155))</f>
      </c>
      <c r="G155" s="2">
        <f>IF(A155="","",MAX(0,Setup!$B$13-F155))</f>
      </c>
      <c r="H155" s="1">
        <f>IF(A155="","",IF(UPPER(Setup!$B$14)="FIXED","",EDATE(A155,12)))</f>
      </c>
    </row>
    <row r="156">
      <c r="F156" s="2">
        <f>IF(A156="","",SUMIFS($B$6:$B$205,$A$6:$A$205,"&gt;="&amp;IF(UPPER(Setup!$B$14)="FIXED",DATE(YEAR(A156)-IF(DATE(YEAR(A156),MONTH(Setup!$B$15),DAY(Setup!$B$15))&gt;A156,1,0),MONTH(Setup!$B$15),DAY(Setup!$B$15)),EDATE(A156,-12)+1),$A$6:$A$205,"&lt;="&amp;A156))</f>
      </c>
      <c r="G156" s="2">
        <f>IF(A156="","",MAX(0,Setup!$B$13-F156))</f>
      </c>
      <c r="H156" s="1">
        <f>IF(A156="","",IF(UPPER(Setup!$B$14)="FIXED","",EDATE(A156,12)))</f>
      </c>
    </row>
    <row r="157">
      <c r="F157" s="2">
        <f>IF(A157="","",SUMIFS($B$6:$B$205,$A$6:$A$205,"&gt;="&amp;IF(UPPER(Setup!$B$14)="FIXED",DATE(YEAR(A157)-IF(DATE(YEAR(A157),MONTH(Setup!$B$15),DAY(Setup!$B$15))&gt;A157,1,0),MONTH(Setup!$B$15),DAY(Setup!$B$15)),EDATE(A157,-12)+1),$A$6:$A$205,"&lt;="&amp;A157))</f>
      </c>
      <c r="G157" s="2">
        <f>IF(A157="","",MAX(0,Setup!$B$13-F157))</f>
      </c>
      <c r="H157" s="1">
        <f>IF(A157="","",IF(UPPER(Setup!$B$14)="FIXED","",EDATE(A157,12)))</f>
      </c>
    </row>
    <row r="158">
      <c r="F158" s="2">
        <f>IF(A158="","",SUMIFS($B$6:$B$205,$A$6:$A$205,"&gt;="&amp;IF(UPPER(Setup!$B$14)="FIXED",DATE(YEAR(A158)-IF(DATE(YEAR(A158),MONTH(Setup!$B$15),DAY(Setup!$B$15))&gt;A158,1,0),MONTH(Setup!$B$15),DAY(Setup!$B$15)),EDATE(A158,-12)+1),$A$6:$A$205,"&lt;="&amp;A158))</f>
      </c>
      <c r="G158" s="2">
        <f>IF(A158="","",MAX(0,Setup!$B$13-F158))</f>
      </c>
      <c r="H158" s="1">
        <f>IF(A158="","",IF(UPPER(Setup!$B$14)="FIXED","",EDATE(A158,12)))</f>
      </c>
    </row>
    <row r="159">
      <c r="F159" s="2">
        <f>IF(A159="","",SUMIFS($B$6:$B$205,$A$6:$A$205,"&gt;="&amp;IF(UPPER(Setup!$B$14)="FIXED",DATE(YEAR(A159)-IF(DATE(YEAR(A159),MONTH(Setup!$B$15),DAY(Setup!$B$15))&gt;A159,1,0),MONTH(Setup!$B$15),DAY(Setup!$B$15)),EDATE(A159,-12)+1),$A$6:$A$205,"&lt;="&amp;A159))</f>
      </c>
      <c r="G159" s="2">
        <f>IF(A159="","",MAX(0,Setup!$B$13-F159))</f>
      </c>
      <c r="H159" s="1">
        <f>IF(A159="","",IF(UPPER(Setup!$B$14)="FIXED","",EDATE(A159,12)))</f>
      </c>
    </row>
    <row r="160">
      <c r="F160" s="2">
        <f>IF(A160="","",SUMIFS($B$6:$B$205,$A$6:$A$205,"&gt;="&amp;IF(UPPER(Setup!$B$14)="FIXED",DATE(YEAR(A160)-IF(DATE(YEAR(A160),MONTH(Setup!$B$15),DAY(Setup!$B$15))&gt;A160,1,0),MONTH(Setup!$B$15),DAY(Setup!$B$15)),EDATE(A160,-12)+1),$A$6:$A$205,"&lt;="&amp;A160))</f>
      </c>
      <c r="G160" s="2">
        <f>IF(A160="","",MAX(0,Setup!$B$13-F160))</f>
      </c>
      <c r="H160" s="1">
        <f>IF(A160="","",IF(UPPER(Setup!$B$14)="FIXED","",EDATE(A160,12)))</f>
      </c>
    </row>
    <row r="161">
      <c r="F161" s="2">
        <f>IF(A161="","",SUMIFS($B$6:$B$205,$A$6:$A$205,"&gt;="&amp;IF(UPPER(Setup!$B$14)="FIXED",DATE(YEAR(A161)-IF(DATE(YEAR(A161),MONTH(Setup!$B$15),DAY(Setup!$B$15))&gt;A161,1,0),MONTH(Setup!$B$15),DAY(Setup!$B$15)),EDATE(A161,-12)+1),$A$6:$A$205,"&lt;="&amp;A161))</f>
      </c>
      <c r="G161" s="2">
        <f>IF(A161="","",MAX(0,Setup!$B$13-F161))</f>
      </c>
      <c r="H161" s="1">
        <f>IF(A161="","",IF(UPPER(Setup!$B$14)="FIXED","",EDATE(A161,12)))</f>
      </c>
    </row>
    <row r="162">
      <c r="F162" s="2">
        <f>IF(A162="","",SUMIFS($B$6:$B$205,$A$6:$A$205,"&gt;="&amp;IF(UPPER(Setup!$B$14)="FIXED",DATE(YEAR(A162)-IF(DATE(YEAR(A162),MONTH(Setup!$B$15),DAY(Setup!$B$15))&gt;A162,1,0),MONTH(Setup!$B$15),DAY(Setup!$B$15)),EDATE(A162,-12)+1),$A$6:$A$205,"&lt;="&amp;A162))</f>
      </c>
      <c r="G162" s="2">
        <f>IF(A162="","",MAX(0,Setup!$B$13-F162))</f>
      </c>
      <c r="H162" s="1">
        <f>IF(A162="","",IF(UPPER(Setup!$B$14)="FIXED","",EDATE(A162,12)))</f>
      </c>
    </row>
    <row r="163">
      <c r="F163" s="2">
        <f>IF(A163="","",SUMIFS($B$6:$B$205,$A$6:$A$205,"&gt;="&amp;IF(UPPER(Setup!$B$14)="FIXED",DATE(YEAR(A163)-IF(DATE(YEAR(A163),MONTH(Setup!$B$15),DAY(Setup!$B$15))&gt;A163,1,0),MONTH(Setup!$B$15),DAY(Setup!$B$15)),EDATE(A163,-12)+1),$A$6:$A$205,"&lt;="&amp;A163))</f>
      </c>
      <c r="G163" s="2">
        <f>IF(A163="","",MAX(0,Setup!$B$13-F163))</f>
      </c>
      <c r="H163" s="1">
        <f>IF(A163="","",IF(UPPER(Setup!$B$14)="FIXED","",EDATE(A163,12)))</f>
      </c>
    </row>
    <row r="164">
      <c r="F164" s="2">
        <f>IF(A164="","",SUMIFS($B$6:$B$205,$A$6:$A$205,"&gt;="&amp;IF(UPPER(Setup!$B$14)="FIXED",DATE(YEAR(A164)-IF(DATE(YEAR(A164),MONTH(Setup!$B$15),DAY(Setup!$B$15))&gt;A164,1,0),MONTH(Setup!$B$15),DAY(Setup!$B$15)),EDATE(A164,-12)+1),$A$6:$A$205,"&lt;="&amp;A164))</f>
      </c>
      <c r="G164" s="2">
        <f>IF(A164="","",MAX(0,Setup!$B$13-F164))</f>
      </c>
      <c r="H164" s="1">
        <f>IF(A164="","",IF(UPPER(Setup!$B$14)="FIXED","",EDATE(A164,12)))</f>
      </c>
    </row>
    <row r="165">
      <c r="F165" s="2">
        <f>IF(A165="","",SUMIFS($B$6:$B$205,$A$6:$A$205,"&gt;="&amp;IF(UPPER(Setup!$B$14)="FIXED",DATE(YEAR(A165)-IF(DATE(YEAR(A165),MONTH(Setup!$B$15),DAY(Setup!$B$15))&gt;A165,1,0),MONTH(Setup!$B$15),DAY(Setup!$B$15)),EDATE(A165,-12)+1),$A$6:$A$205,"&lt;="&amp;A165))</f>
      </c>
      <c r="G165" s="2">
        <f>IF(A165="","",MAX(0,Setup!$B$13-F165))</f>
      </c>
      <c r="H165" s="1">
        <f>IF(A165="","",IF(UPPER(Setup!$B$14)="FIXED","",EDATE(A165,12)))</f>
      </c>
    </row>
    <row r="166">
      <c r="F166" s="2">
        <f>IF(A166="","",SUMIFS($B$6:$B$205,$A$6:$A$205,"&gt;="&amp;IF(UPPER(Setup!$B$14)="FIXED",DATE(YEAR(A166)-IF(DATE(YEAR(A166),MONTH(Setup!$B$15),DAY(Setup!$B$15))&gt;A166,1,0),MONTH(Setup!$B$15),DAY(Setup!$B$15)),EDATE(A166,-12)+1),$A$6:$A$205,"&lt;="&amp;A166))</f>
      </c>
      <c r="G166" s="2">
        <f>IF(A166="","",MAX(0,Setup!$B$13-F166))</f>
      </c>
      <c r="H166" s="1">
        <f>IF(A166="","",IF(UPPER(Setup!$B$14)="FIXED","",EDATE(A166,12)))</f>
      </c>
    </row>
    <row r="167">
      <c r="F167" s="2">
        <f>IF(A167="","",SUMIFS($B$6:$B$205,$A$6:$A$205,"&gt;="&amp;IF(UPPER(Setup!$B$14)="FIXED",DATE(YEAR(A167)-IF(DATE(YEAR(A167),MONTH(Setup!$B$15),DAY(Setup!$B$15))&gt;A167,1,0),MONTH(Setup!$B$15),DAY(Setup!$B$15)),EDATE(A167,-12)+1),$A$6:$A$205,"&lt;="&amp;A167))</f>
      </c>
      <c r="G167" s="2">
        <f>IF(A167="","",MAX(0,Setup!$B$13-F167))</f>
      </c>
      <c r="H167" s="1">
        <f>IF(A167="","",IF(UPPER(Setup!$B$14)="FIXED","",EDATE(A167,12)))</f>
      </c>
    </row>
    <row r="168">
      <c r="F168" s="2">
        <f>IF(A168="","",SUMIFS($B$6:$B$205,$A$6:$A$205,"&gt;="&amp;IF(UPPER(Setup!$B$14)="FIXED",DATE(YEAR(A168)-IF(DATE(YEAR(A168),MONTH(Setup!$B$15),DAY(Setup!$B$15))&gt;A168,1,0),MONTH(Setup!$B$15),DAY(Setup!$B$15)),EDATE(A168,-12)+1),$A$6:$A$205,"&lt;="&amp;A168))</f>
      </c>
      <c r="G168" s="2">
        <f>IF(A168="","",MAX(0,Setup!$B$13-F168))</f>
      </c>
      <c r="H168" s="1">
        <f>IF(A168="","",IF(UPPER(Setup!$B$14)="FIXED","",EDATE(A168,12)))</f>
      </c>
    </row>
    <row r="169">
      <c r="F169" s="2">
        <f>IF(A169="","",SUMIFS($B$6:$B$205,$A$6:$A$205,"&gt;="&amp;IF(UPPER(Setup!$B$14)="FIXED",DATE(YEAR(A169)-IF(DATE(YEAR(A169),MONTH(Setup!$B$15),DAY(Setup!$B$15))&gt;A169,1,0),MONTH(Setup!$B$15),DAY(Setup!$B$15)),EDATE(A169,-12)+1),$A$6:$A$205,"&lt;="&amp;A169))</f>
      </c>
      <c r="G169" s="2">
        <f>IF(A169="","",MAX(0,Setup!$B$13-F169))</f>
      </c>
      <c r="H169" s="1">
        <f>IF(A169="","",IF(UPPER(Setup!$B$14)="FIXED","",EDATE(A169,12)))</f>
      </c>
    </row>
    <row r="170">
      <c r="F170" s="2">
        <f>IF(A170="","",SUMIFS($B$6:$B$205,$A$6:$A$205,"&gt;="&amp;IF(UPPER(Setup!$B$14)="FIXED",DATE(YEAR(A170)-IF(DATE(YEAR(A170),MONTH(Setup!$B$15),DAY(Setup!$B$15))&gt;A170,1,0),MONTH(Setup!$B$15),DAY(Setup!$B$15)),EDATE(A170,-12)+1),$A$6:$A$205,"&lt;="&amp;A170))</f>
      </c>
      <c r="G170" s="2">
        <f>IF(A170="","",MAX(0,Setup!$B$13-F170))</f>
      </c>
      <c r="H170" s="1">
        <f>IF(A170="","",IF(UPPER(Setup!$B$14)="FIXED","",EDATE(A170,12)))</f>
      </c>
    </row>
    <row r="171">
      <c r="F171" s="2">
        <f>IF(A171="","",SUMIFS($B$6:$B$205,$A$6:$A$205,"&gt;="&amp;IF(UPPER(Setup!$B$14)="FIXED",DATE(YEAR(A171)-IF(DATE(YEAR(A171),MONTH(Setup!$B$15),DAY(Setup!$B$15))&gt;A171,1,0),MONTH(Setup!$B$15),DAY(Setup!$B$15)),EDATE(A171,-12)+1),$A$6:$A$205,"&lt;="&amp;A171))</f>
      </c>
      <c r="G171" s="2">
        <f>IF(A171="","",MAX(0,Setup!$B$13-F171))</f>
      </c>
      <c r="H171" s="1">
        <f>IF(A171="","",IF(UPPER(Setup!$B$14)="FIXED","",EDATE(A171,12)))</f>
      </c>
    </row>
    <row r="172">
      <c r="F172" s="2">
        <f>IF(A172="","",SUMIFS($B$6:$B$205,$A$6:$A$205,"&gt;="&amp;IF(UPPER(Setup!$B$14)="FIXED",DATE(YEAR(A172)-IF(DATE(YEAR(A172),MONTH(Setup!$B$15),DAY(Setup!$B$15))&gt;A172,1,0),MONTH(Setup!$B$15),DAY(Setup!$B$15)),EDATE(A172,-12)+1),$A$6:$A$205,"&lt;="&amp;A172))</f>
      </c>
      <c r="G172" s="2">
        <f>IF(A172="","",MAX(0,Setup!$B$13-F172))</f>
      </c>
      <c r="H172" s="1">
        <f>IF(A172="","",IF(UPPER(Setup!$B$14)="FIXED","",EDATE(A172,12)))</f>
      </c>
    </row>
    <row r="173">
      <c r="F173" s="2">
        <f>IF(A173="","",SUMIFS($B$6:$B$205,$A$6:$A$205,"&gt;="&amp;IF(UPPER(Setup!$B$14)="FIXED",DATE(YEAR(A173)-IF(DATE(YEAR(A173),MONTH(Setup!$B$15),DAY(Setup!$B$15))&gt;A173,1,0),MONTH(Setup!$B$15),DAY(Setup!$B$15)),EDATE(A173,-12)+1),$A$6:$A$205,"&lt;="&amp;A173))</f>
      </c>
      <c r="G173" s="2">
        <f>IF(A173="","",MAX(0,Setup!$B$13-F173))</f>
      </c>
      <c r="H173" s="1">
        <f>IF(A173="","",IF(UPPER(Setup!$B$14)="FIXED","",EDATE(A173,12)))</f>
      </c>
    </row>
    <row r="174">
      <c r="F174" s="2">
        <f>IF(A174="","",SUMIFS($B$6:$B$205,$A$6:$A$205,"&gt;="&amp;IF(UPPER(Setup!$B$14)="FIXED",DATE(YEAR(A174)-IF(DATE(YEAR(A174),MONTH(Setup!$B$15),DAY(Setup!$B$15))&gt;A174,1,0),MONTH(Setup!$B$15),DAY(Setup!$B$15)),EDATE(A174,-12)+1),$A$6:$A$205,"&lt;="&amp;A174))</f>
      </c>
      <c r="G174" s="2">
        <f>IF(A174="","",MAX(0,Setup!$B$13-F174))</f>
      </c>
      <c r="H174" s="1">
        <f>IF(A174="","",IF(UPPER(Setup!$B$14)="FIXED","",EDATE(A174,12)))</f>
      </c>
    </row>
    <row r="175">
      <c r="F175" s="2">
        <f>IF(A175="","",SUMIFS($B$6:$B$205,$A$6:$A$205,"&gt;="&amp;IF(UPPER(Setup!$B$14)="FIXED",DATE(YEAR(A175)-IF(DATE(YEAR(A175),MONTH(Setup!$B$15),DAY(Setup!$B$15))&gt;A175,1,0),MONTH(Setup!$B$15),DAY(Setup!$B$15)),EDATE(A175,-12)+1),$A$6:$A$205,"&lt;="&amp;A175))</f>
      </c>
      <c r="G175" s="2">
        <f>IF(A175="","",MAX(0,Setup!$B$13-F175))</f>
      </c>
      <c r="H175" s="1">
        <f>IF(A175="","",IF(UPPER(Setup!$B$14)="FIXED","",EDATE(A175,12)))</f>
      </c>
    </row>
    <row r="176">
      <c r="F176" s="2">
        <f>IF(A176="","",SUMIFS($B$6:$B$205,$A$6:$A$205,"&gt;="&amp;IF(UPPER(Setup!$B$14)="FIXED",DATE(YEAR(A176)-IF(DATE(YEAR(A176),MONTH(Setup!$B$15),DAY(Setup!$B$15))&gt;A176,1,0),MONTH(Setup!$B$15),DAY(Setup!$B$15)),EDATE(A176,-12)+1),$A$6:$A$205,"&lt;="&amp;A176))</f>
      </c>
      <c r="G176" s="2">
        <f>IF(A176="","",MAX(0,Setup!$B$13-F176))</f>
      </c>
      <c r="H176" s="1">
        <f>IF(A176="","",IF(UPPER(Setup!$B$14)="FIXED","",EDATE(A176,12)))</f>
      </c>
    </row>
    <row r="177">
      <c r="F177" s="2">
        <f>IF(A177="","",SUMIFS($B$6:$B$205,$A$6:$A$205,"&gt;="&amp;IF(UPPER(Setup!$B$14)="FIXED",DATE(YEAR(A177)-IF(DATE(YEAR(A177),MONTH(Setup!$B$15),DAY(Setup!$B$15))&gt;A177,1,0),MONTH(Setup!$B$15),DAY(Setup!$B$15)),EDATE(A177,-12)+1),$A$6:$A$205,"&lt;="&amp;A177))</f>
      </c>
      <c r="G177" s="2">
        <f>IF(A177="","",MAX(0,Setup!$B$13-F177))</f>
      </c>
      <c r="H177" s="1">
        <f>IF(A177="","",IF(UPPER(Setup!$B$14)="FIXED","",EDATE(A177,12)))</f>
      </c>
    </row>
    <row r="178">
      <c r="F178" s="2">
        <f>IF(A178="","",SUMIFS($B$6:$B$205,$A$6:$A$205,"&gt;="&amp;IF(UPPER(Setup!$B$14)="FIXED",DATE(YEAR(A178)-IF(DATE(YEAR(A178),MONTH(Setup!$B$15),DAY(Setup!$B$15))&gt;A178,1,0),MONTH(Setup!$B$15),DAY(Setup!$B$15)),EDATE(A178,-12)+1),$A$6:$A$205,"&lt;="&amp;A178))</f>
      </c>
      <c r="G178" s="2">
        <f>IF(A178="","",MAX(0,Setup!$B$13-F178))</f>
      </c>
      <c r="H178" s="1">
        <f>IF(A178="","",IF(UPPER(Setup!$B$14)="FIXED","",EDATE(A178,12)))</f>
      </c>
    </row>
    <row r="179">
      <c r="F179" s="2">
        <f>IF(A179="","",SUMIFS($B$6:$B$205,$A$6:$A$205,"&gt;="&amp;IF(UPPER(Setup!$B$14)="FIXED",DATE(YEAR(A179)-IF(DATE(YEAR(A179),MONTH(Setup!$B$15),DAY(Setup!$B$15))&gt;A179,1,0),MONTH(Setup!$B$15),DAY(Setup!$B$15)),EDATE(A179,-12)+1),$A$6:$A$205,"&lt;="&amp;A179))</f>
      </c>
      <c r="G179" s="2">
        <f>IF(A179="","",MAX(0,Setup!$B$13-F179))</f>
      </c>
      <c r="H179" s="1">
        <f>IF(A179="","",IF(UPPER(Setup!$B$14)="FIXED","",EDATE(A179,12)))</f>
      </c>
    </row>
    <row r="180">
      <c r="F180" s="2">
        <f>IF(A180="","",SUMIFS($B$6:$B$205,$A$6:$A$205,"&gt;="&amp;IF(UPPER(Setup!$B$14)="FIXED",DATE(YEAR(A180)-IF(DATE(YEAR(A180),MONTH(Setup!$B$15),DAY(Setup!$B$15))&gt;A180,1,0),MONTH(Setup!$B$15),DAY(Setup!$B$15)),EDATE(A180,-12)+1),$A$6:$A$205,"&lt;="&amp;A180))</f>
      </c>
      <c r="G180" s="2">
        <f>IF(A180="","",MAX(0,Setup!$B$13-F180))</f>
      </c>
      <c r="H180" s="1">
        <f>IF(A180="","",IF(UPPER(Setup!$B$14)="FIXED","",EDATE(A180,12)))</f>
      </c>
    </row>
    <row r="181">
      <c r="F181" s="2">
        <f>IF(A181="","",SUMIFS($B$6:$B$205,$A$6:$A$205,"&gt;="&amp;IF(UPPER(Setup!$B$14)="FIXED",DATE(YEAR(A181)-IF(DATE(YEAR(A181),MONTH(Setup!$B$15),DAY(Setup!$B$15))&gt;A181,1,0),MONTH(Setup!$B$15),DAY(Setup!$B$15)),EDATE(A181,-12)+1),$A$6:$A$205,"&lt;="&amp;A181))</f>
      </c>
      <c r="G181" s="2">
        <f>IF(A181="","",MAX(0,Setup!$B$13-F181))</f>
      </c>
      <c r="H181" s="1">
        <f>IF(A181="","",IF(UPPER(Setup!$B$14)="FIXED","",EDATE(A181,12)))</f>
      </c>
    </row>
    <row r="182">
      <c r="F182" s="2">
        <f>IF(A182="","",SUMIFS($B$6:$B$205,$A$6:$A$205,"&gt;="&amp;IF(UPPER(Setup!$B$14)="FIXED",DATE(YEAR(A182)-IF(DATE(YEAR(A182),MONTH(Setup!$B$15),DAY(Setup!$B$15))&gt;A182,1,0),MONTH(Setup!$B$15),DAY(Setup!$B$15)),EDATE(A182,-12)+1),$A$6:$A$205,"&lt;="&amp;A182))</f>
      </c>
      <c r="G182" s="2">
        <f>IF(A182="","",MAX(0,Setup!$B$13-F182))</f>
      </c>
      <c r="H182" s="1">
        <f>IF(A182="","",IF(UPPER(Setup!$B$14)="FIXED","",EDATE(A182,12)))</f>
      </c>
    </row>
    <row r="183">
      <c r="F183" s="2">
        <f>IF(A183="","",SUMIFS($B$6:$B$205,$A$6:$A$205,"&gt;="&amp;IF(UPPER(Setup!$B$14)="FIXED",DATE(YEAR(A183)-IF(DATE(YEAR(A183),MONTH(Setup!$B$15),DAY(Setup!$B$15))&gt;A183,1,0),MONTH(Setup!$B$15),DAY(Setup!$B$15)),EDATE(A183,-12)+1),$A$6:$A$205,"&lt;="&amp;A183))</f>
      </c>
      <c r="G183" s="2">
        <f>IF(A183="","",MAX(0,Setup!$B$13-F183))</f>
      </c>
      <c r="H183" s="1">
        <f>IF(A183="","",IF(UPPER(Setup!$B$14)="FIXED","",EDATE(A183,12)))</f>
      </c>
    </row>
    <row r="184">
      <c r="F184" s="2">
        <f>IF(A184="","",SUMIFS($B$6:$B$205,$A$6:$A$205,"&gt;="&amp;IF(UPPER(Setup!$B$14)="FIXED",DATE(YEAR(A184)-IF(DATE(YEAR(A184),MONTH(Setup!$B$15),DAY(Setup!$B$15))&gt;A184,1,0),MONTH(Setup!$B$15),DAY(Setup!$B$15)),EDATE(A184,-12)+1),$A$6:$A$205,"&lt;="&amp;A184))</f>
      </c>
      <c r="G184" s="2">
        <f>IF(A184="","",MAX(0,Setup!$B$13-F184))</f>
      </c>
      <c r="H184" s="1">
        <f>IF(A184="","",IF(UPPER(Setup!$B$14)="FIXED","",EDATE(A184,12)))</f>
      </c>
    </row>
    <row r="185">
      <c r="F185" s="2">
        <f>IF(A185="","",SUMIFS($B$6:$B$205,$A$6:$A$205,"&gt;="&amp;IF(UPPER(Setup!$B$14)="FIXED",DATE(YEAR(A185)-IF(DATE(YEAR(A185),MONTH(Setup!$B$15),DAY(Setup!$B$15))&gt;A185,1,0),MONTH(Setup!$B$15),DAY(Setup!$B$15)),EDATE(A185,-12)+1),$A$6:$A$205,"&lt;="&amp;A185))</f>
      </c>
      <c r="G185" s="2">
        <f>IF(A185="","",MAX(0,Setup!$B$13-F185))</f>
      </c>
      <c r="H185" s="1">
        <f>IF(A185="","",IF(UPPER(Setup!$B$14)="FIXED","",EDATE(A185,12)))</f>
      </c>
    </row>
    <row r="186">
      <c r="F186" s="2">
        <f>IF(A186="","",SUMIFS($B$6:$B$205,$A$6:$A$205,"&gt;="&amp;IF(UPPER(Setup!$B$14)="FIXED",DATE(YEAR(A186)-IF(DATE(YEAR(A186),MONTH(Setup!$B$15),DAY(Setup!$B$15))&gt;A186,1,0),MONTH(Setup!$B$15),DAY(Setup!$B$15)),EDATE(A186,-12)+1),$A$6:$A$205,"&lt;="&amp;A186))</f>
      </c>
      <c r="G186" s="2">
        <f>IF(A186="","",MAX(0,Setup!$B$13-F186))</f>
      </c>
      <c r="H186" s="1">
        <f>IF(A186="","",IF(UPPER(Setup!$B$14)="FIXED","",EDATE(A186,12)))</f>
      </c>
    </row>
    <row r="187">
      <c r="F187" s="2">
        <f>IF(A187="","",SUMIFS($B$6:$B$205,$A$6:$A$205,"&gt;="&amp;IF(UPPER(Setup!$B$14)="FIXED",DATE(YEAR(A187)-IF(DATE(YEAR(A187),MONTH(Setup!$B$15),DAY(Setup!$B$15))&gt;A187,1,0),MONTH(Setup!$B$15),DAY(Setup!$B$15)),EDATE(A187,-12)+1),$A$6:$A$205,"&lt;="&amp;A187))</f>
      </c>
      <c r="G187" s="2">
        <f>IF(A187="","",MAX(0,Setup!$B$13-F187))</f>
      </c>
      <c r="H187" s="1">
        <f>IF(A187="","",IF(UPPER(Setup!$B$14)="FIXED","",EDATE(A187,12)))</f>
      </c>
    </row>
    <row r="188">
      <c r="F188" s="2">
        <f>IF(A188="","",SUMIFS($B$6:$B$205,$A$6:$A$205,"&gt;="&amp;IF(UPPER(Setup!$B$14)="FIXED",DATE(YEAR(A188)-IF(DATE(YEAR(A188),MONTH(Setup!$B$15),DAY(Setup!$B$15))&gt;A188,1,0),MONTH(Setup!$B$15),DAY(Setup!$B$15)),EDATE(A188,-12)+1),$A$6:$A$205,"&lt;="&amp;A188))</f>
      </c>
      <c r="G188" s="2">
        <f>IF(A188="","",MAX(0,Setup!$B$13-F188))</f>
      </c>
      <c r="H188" s="1">
        <f>IF(A188="","",IF(UPPER(Setup!$B$14)="FIXED","",EDATE(A188,12)))</f>
      </c>
    </row>
    <row r="189">
      <c r="F189" s="2">
        <f>IF(A189="","",SUMIFS($B$6:$B$205,$A$6:$A$205,"&gt;="&amp;IF(UPPER(Setup!$B$14)="FIXED",DATE(YEAR(A189)-IF(DATE(YEAR(A189),MONTH(Setup!$B$15),DAY(Setup!$B$15))&gt;A189,1,0),MONTH(Setup!$B$15),DAY(Setup!$B$15)),EDATE(A189,-12)+1),$A$6:$A$205,"&lt;="&amp;A189))</f>
      </c>
      <c r="G189" s="2">
        <f>IF(A189="","",MAX(0,Setup!$B$13-F189))</f>
      </c>
      <c r="H189" s="1">
        <f>IF(A189="","",IF(UPPER(Setup!$B$14)="FIXED","",EDATE(A189,12)))</f>
      </c>
    </row>
    <row r="190">
      <c r="F190" s="2">
        <f>IF(A190="","",SUMIFS($B$6:$B$205,$A$6:$A$205,"&gt;="&amp;IF(UPPER(Setup!$B$14)="FIXED",DATE(YEAR(A190)-IF(DATE(YEAR(A190),MONTH(Setup!$B$15),DAY(Setup!$B$15))&gt;A190,1,0),MONTH(Setup!$B$15),DAY(Setup!$B$15)),EDATE(A190,-12)+1),$A$6:$A$205,"&lt;="&amp;A190))</f>
      </c>
      <c r="G190" s="2">
        <f>IF(A190="","",MAX(0,Setup!$B$13-F190))</f>
      </c>
      <c r="H190" s="1">
        <f>IF(A190="","",IF(UPPER(Setup!$B$14)="FIXED","",EDATE(A190,12)))</f>
      </c>
    </row>
    <row r="191">
      <c r="F191" s="2">
        <f>IF(A191="","",SUMIFS($B$6:$B$205,$A$6:$A$205,"&gt;="&amp;IF(UPPER(Setup!$B$14)="FIXED",DATE(YEAR(A191)-IF(DATE(YEAR(A191),MONTH(Setup!$B$15),DAY(Setup!$B$15))&gt;A191,1,0),MONTH(Setup!$B$15),DAY(Setup!$B$15)),EDATE(A191,-12)+1),$A$6:$A$205,"&lt;="&amp;A191))</f>
      </c>
      <c r="G191" s="2">
        <f>IF(A191="","",MAX(0,Setup!$B$13-F191))</f>
      </c>
      <c r="H191" s="1">
        <f>IF(A191="","",IF(UPPER(Setup!$B$14)="FIXED","",EDATE(A191,12)))</f>
      </c>
    </row>
    <row r="192">
      <c r="F192" s="2">
        <f>IF(A192="","",SUMIFS($B$6:$B$205,$A$6:$A$205,"&gt;="&amp;IF(UPPER(Setup!$B$14)="FIXED",DATE(YEAR(A192)-IF(DATE(YEAR(A192),MONTH(Setup!$B$15),DAY(Setup!$B$15))&gt;A192,1,0),MONTH(Setup!$B$15),DAY(Setup!$B$15)),EDATE(A192,-12)+1),$A$6:$A$205,"&lt;="&amp;A192))</f>
      </c>
      <c r="G192" s="2">
        <f>IF(A192="","",MAX(0,Setup!$B$13-F192))</f>
      </c>
      <c r="H192" s="1">
        <f>IF(A192="","",IF(UPPER(Setup!$B$14)="FIXED","",EDATE(A192,12)))</f>
      </c>
    </row>
    <row r="193">
      <c r="F193" s="2">
        <f>IF(A193="","",SUMIFS($B$6:$B$205,$A$6:$A$205,"&gt;="&amp;IF(UPPER(Setup!$B$14)="FIXED",DATE(YEAR(A193)-IF(DATE(YEAR(A193),MONTH(Setup!$B$15),DAY(Setup!$B$15))&gt;A193,1,0),MONTH(Setup!$B$15),DAY(Setup!$B$15)),EDATE(A193,-12)+1),$A$6:$A$205,"&lt;="&amp;A193))</f>
      </c>
      <c r="G193" s="2">
        <f>IF(A193="","",MAX(0,Setup!$B$13-F193))</f>
      </c>
      <c r="H193" s="1">
        <f>IF(A193="","",IF(UPPER(Setup!$B$14)="FIXED","",EDATE(A193,12)))</f>
      </c>
    </row>
    <row r="194">
      <c r="F194" s="2">
        <f>IF(A194="","",SUMIFS($B$6:$B$205,$A$6:$A$205,"&gt;="&amp;IF(UPPER(Setup!$B$14)="FIXED",DATE(YEAR(A194)-IF(DATE(YEAR(A194),MONTH(Setup!$B$15),DAY(Setup!$B$15))&gt;A194,1,0),MONTH(Setup!$B$15),DAY(Setup!$B$15)),EDATE(A194,-12)+1),$A$6:$A$205,"&lt;="&amp;A194))</f>
      </c>
      <c r="G194" s="2">
        <f>IF(A194="","",MAX(0,Setup!$B$13-F194))</f>
      </c>
      <c r="H194" s="1">
        <f>IF(A194="","",IF(UPPER(Setup!$B$14)="FIXED","",EDATE(A194,12)))</f>
      </c>
    </row>
    <row r="195">
      <c r="F195" s="2">
        <f>IF(A195="","",SUMIFS($B$6:$B$205,$A$6:$A$205,"&gt;="&amp;IF(UPPER(Setup!$B$14)="FIXED",DATE(YEAR(A195)-IF(DATE(YEAR(A195),MONTH(Setup!$B$15),DAY(Setup!$B$15))&gt;A195,1,0),MONTH(Setup!$B$15),DAY(Setup!$B$15)),EDATE(A195,-12)+1),$A$6:$A$205,"&lt;="&amp;A195))</f>
      </c>
      <c r="G195" s="2">
        <f>IF(A195="","",MAX(0,Setup!$B$13-F195))</f>
      </c>
      <c r="H195" s="1">
        <f>IF(A195="","",IF(UPPER(Setup!$B$14)="FIXED","",EDATE(A195,12)))</f>
      </c>
    </row>
    <row r="196">
      <c r="F196" s="2">
        <f>IF(A196="","",SUMIFS($B$6:$B$205,$A$6:$A$205,"&gt;="&amp;IF(UPPER(Setup!$B$14)="FIXED",DATE(YEAR(A196)-IF(DATE(YEAR(A196),MONTH(Setup!$B$15),DAY(Setup!$B$15))&gt;A196,1,0),MONTH(Setup!$B$15),DAY(Setup!$B$15)),EDATE(A196,-12)+1),$A$6:$A$205,"&lt;="&amp;A196))</f>
      </c>
      <c r="G196" s="2">
        <f>IF(A196="","",MAX(0,Setup!$B$13-F196))</f>
      </c>
      <c r="H196" s="1">
        <f>IF(A196="","",IF(UPPER(Setup!$B$14)="FIXED","",EDATE(A196,12)))</f>
      </c>
    </row>
    <row r="197">
      <c r="F197" s="2">
        <f>IF(A197="","",SUMIFS($B$6:$B$205,$A$6:$A$205,"&gt;="&amp;IF(UPPER(Setup!$B$14)="FIXED",DATE(YEAR(A197)-IF(DATE(YEAR(A197),MONTH(Setup!$B$15),DAY(Setup!$B$15))&gt;A197,1,0),MONTH(Setup!$B$15),DAY(Setup!$B$15)),EDATE(A197,-12)+1),$A$6:$A$205,"&lt;="&amp;A197))</f>
      </c>
      <c r="G197" s="2">
        <f>IF(A197="","",MAX(0,Setup!$B$13-F197))</f>
      </c>
      <c r="H197" s="1">
        <f>IF(A197="","",IF(UPPER(Setup!$B$14)="FIXED","",EDATE(A197,12)))</f>
      </c>
    </row>
    <row r="198">
      <c r="F198" s="2">
        <f>IF(A198="","",SUMIFS($B$6:$B$205,$A$6:$A$205,"&gt;="&amp;IF(UPPER(Setup!$B$14)="FIXED",DATE(YEAR(A198)-IF(DATE(YEAR(A198),MONTH(Setup!$B$15),DAY(Setup!$B$15))&gt;A198,1,0),MONTH(Setup!$B$15),DAY(Setup!$B$15)),EDATE(A198,-12)+1),$A$6:$A$205,"&lt;="&amp;A198))</f>
      </c>
      <c r="G198" s="2">
        <f>IF(A198="","",MAX(0,Setup!$B$13-F198))</f>
      </c>
      <c r="H198" s="1">
        <f>IF(A198="","",IF(UPPER(Setup!$B$14)="FIXED","",EDATE(A198,12)))</f>
      </c>
    </row>
    <row r="199">
      <c r="F199" s="2">
        <f>IF(A199="","",SUMIFS($B$6:$B$205,$A$6:$A$205,"&gt;="&amp;IF(UPPER(Setup!$B$14)="FIXED",DATE(YEAR(A199)-IF(DATE(YEAR(A199),MONTH(Setup!$B$15),DAY(Setup!$B$15))&gt;A199,1,0),MONTH(Setup!$B$15),DAY(Setup!$B$15)),EDATE(A199,-12)+1),$A$6:$A$205,"&lt;="&amp;A199))</f>
      </c>
      <c r="G199" s="2">
        <f>IF(A199="","",MAX(0,Setup!$B$13-F199))</f>
      </c>
      <c r="H199" s="1">
        <f>IF(A199="","",IF(UPPER(Setup!$B$14)="FIXED","",EDATE(A199,12)))</f>
      </c>
    </row>
    <row r="200">
      <c r="F200" s="2">
        <f>IF(A200="","",SUMIFS($B$6:$B$205,$A$6:$A$205,"&gt;="&amp;IF(UPPER(Setup!$B$14)="FIXED",DATE(YEAR(A200)-IF(DATE(YEAR(A200),MONTH(Setup!$B$15),DAY(Setup!$B$15))&gt;A200,1,0),MONTH(Setup!$B$15),DAY(Setup!$B$15)),EDATE(A200,-12)+1),$A$6:$A$205,"&lt;="&amp;A200))</f>
      </c>
      <c r="G200" s="2">
        <f>IF(A200="","",MAX(0,Setup!$B$13-F200))</f>
      </c>
      <c r="H200" s="1">
        <f>IF(A200="","",IF(UPPER(Setup!$B$14)="FIXED","",EDATE(A200,12)))</f>
      </c>
    </row>
    <row r="201">
      <c r="F201" s="2">
        <f>IF(A201="","",SUMIFS($B$6:$B$205,$A$6:$A$205,"&gt;="&amp;IF(UPPER(Setup!$B$14)="FIXED",DATE(YEAR(A201)-IF(DATE(YEAR(A201),MONTH(Setup!$B$15),DAY(Setup!$B$15))&gt;A201,1,0),MONTH(Setup!$B$15),DAY(Setup!$B$15)),EDATE(A201,-12)+1),$A$6:$A$205,"&lt;="&amp;A201))</f>
      </c>
      <c r="G201" s="2">
        <f>IF(A201="","",MAX(0,Setup!$B$13-F201))</f>
      </c>
      <c r="H201" s="1">
        <f>IF(A201="","",IF(UPPER(Setup!$B$14)="FIXED","",EDATE(A201,12)))</f>
      </c>
    </row>
    <row r="202">
      <c r="F202" s="2">
        <f>IF(A202="","",SUMIFS($B$6:$B$205,$A$6:$A$205,"&gt;="&amp;IF(UPPER(Setup!$B$14)="FIXED",DATE(YEAR(A202)-IF(DATE(YEAR(A202),MONTH(Setup!$B$15),DAY(Setup!$B$15))&gt;A202,1,0),MONTH(Setup!$B$15),DAY(Setup!$B$15)),EDATE(A202,-12)+1),$A$6:$A$205,"&lt;="&amp;A202))</f>
      </c>
      <c r="G202" s="2">
        <f>IF(A202="","",MAX(0,Setup!$B$13-F202))</f>
      </c>
      <c r="H202" s="1">
        <f>IF(A202="","",IF(UPPER(Setup!$B$14)="FIXED","",EDATE(A202,12)))</f>
      </c>
    </row>
    <row r="203">
      <c r="F203" s="2">
        <f>IF(A203="","",SUMIFS($B$6:$B$205,$A$6:$A$205,"&gt;="&amp;IF(UPPER(Setup!$B$14)="FIXED",DATE(YEAR(A203)-IF(DATE(YEAR(A203),MONTH(Setup!$B$15),DAY(Setup!$B$15))&gt;A203,1,0),MONTH(Setup!$B$15),DAY(Setup!$B$15)),EDATE(A203,-12)+1),$A$6:$A$205,"&lt;="&amp;A203))</f>
      </c>
      <c r="G203" s="2">
        <f>IF(A203="","",MAX(0,Setup!$B$13-F203))</f>
      </c>
      <c r="H203" s="1">
        <f>IF(A203="","",IF(UPPER(Setup!$B$14)="FIXED","",EDATE(A203,12)))</f>
      </c>
    </row>
    <row r="204">
      <c r="F204" s="2">
        <f>IF(A204="","",SUMIFS($B$6:$B$205,$A$6:$A$205,"&gt;="&amp;IF(UPPER(Setup!$B$14)="FIXED",DATE(YEAR(A204)-IF(DATE(YEAR(A204),MONTH(Setup!$B$15),DAY(Setup!$B$15))&gt;A204,1,0),MONTH(Setup!$B$15),DAY(Setup!$B$15)),EDATE(A204,-12)+1),$A$6:$A$205,"&lt;="&amp;A204))</f>
      </c>
      <c r="G204" s="2">
        <f>IF(A204="","",MAX(0,Setup!$B$13-F204))</f>
      </c>
      <c r="H204" s="1">
        <f>IF(A204="","",IF(UPPER(Setup!$B$14)="FIXED","",EDATE(A204,12)))</f>
      </c>
    </row>
    <row r="205">
      <c r="F205" s="2">
        <f>IF(A205="","",SUMIFS($B$6:$B$205,$A$6:$A$205,"&gt;="&amp;IF(UPPER(Setup!$B$14)="FIXED",DATE(YEAR(A205)-IF(DATE(YEAR(A205),MONTH(Setup!$B$15),DAY(Setup!$B$15))&gt;A205,1,0),MONTH(Setup!$B$15),DAY(Setup!$B$15)),EDATE(A205,-12)+1),$A$6:$A$205,"&lt;="&amp;A205))</f>
      </c>
      <c r="G205" s="2">
        <f>IF(A205="","",MAX(0,Setup!$B$13-F205))</f>
      </c>
      <c r="H205" s="1">
        <f>IF(A205="","",IF(UPPER(Setup!$B$14)="FIXED","",EDATE(A205,12)))</f>
      </c>
    </row>
  </sheetData>
  <autoFilter ref="A5:H205"/>
  <ignoredErrors>
    <ignoredError numberStoredAsText="1" sqref="A1:H20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cols>
    <col min="1" max="1" width="46.83203125" customWidth="1"/>
    <col min="2" max="2" width="14.83203125" customWidth="1"/>
    <col min="3" max="3" width="14.83203125" customWidth="1"/>
    <col min="4" max="4" width="90.83203125" customWidth="1"/>
  </cols>
  <sheetData>
    <row r="1">
      <c r="A1" t="str">
        <v>Notice and paperwork dates</v>
      </c>
    </row>
    <row r="2">
      <c r="A2" t="str">
        <v>The dates the regulations attach deadlines to. Fill column B; column C calculates the deadline. Business day counts use WORKDAY (weekends excluded; add a holiday range if you need one).</v>
      </c>
    </row>
    <row r="4">
      <c r="A4" t="str">
        <v>Event</v>
      </c>
      <c r="B4" t="str">
        <v>Date</v>
      </c>
      <c r="C4" t="str">
        <v>Deadline</v>
      </c>
      <c r="D4" t="str">
        <v>Rule</v>
      </c>
    </row>
    <row r="5">
      <c r="A5" t="str">
        <v>Employer learned of the need for leave</v>
      </c>
      <c r="B5" s="1">
        <v>46027</v>
      </c>
      <c r="C5" s="1">
        <f>WORKDAY(B5,5)</f>
      </c>
      <c r="D5" t="str">
        <v>Eligibility + rights and responsibilities notice due within 5 business days (29 CFR 825.300(b), (c))</v>
      </c>
    </row>
    <row r="6">
      <c r="A6" t="str">
        <v>Certification requested</v>
      </c>
      <c r="B6" s="1">
        <v>46027</v>
      </c>
      <c r="C6" s="1">
        <f>B6+15</f>
      </c>
      <c r="D6" t="str">
        <v>Employee has at least 15 calendar days to return it (29 CFR 825.305(b))</v>
      </c>
    </row>
    <row r="7">
      <c r="A7" t="str">
        <v>Incomplete certification: written cure notice sent</v>
      </c>
      <c r="B7" t="str">
        <v/>
      </c>
      <c r="C7" s="1">
        <f>IF(B7="","",B7+7)</f>
      </c>
      <c r="D7" t="str">
        <v>7 calendar days to cure (29 CFR 825.305(c))</v>
      </c>
    </row>
    <row r="8">
      <c r="A8" t="str">
        <v>Complete certification received</v>
      </c>
      <c r="B8" s="1">
        <v>46034</v>
      </c>
      <c r="C8" s="1">
        <f>WORKDAY(B8,5)</f>
      </c>
      <c r="D8" t="str">
        <v>Designation notice due within 5 business days (29 CFR 825.300(d))</v>
      </c>
    </row>
    <row r="9">
      <c r="A9" t="str">
        <v>Designation notice sent</v>
      </c>
      <c r="B9" t="str">
        <v/>
      </c>
      <c r="C9" t="str">
        <v/>
      </c>
      <c r="D9" t="str">
        <v>Record the date; it starts the protected leave on the file</v>
      </c>
    </row>
    <row r="10">
      <c r="A10" t="str">
        <v>Recertification due</v>
      </c>
      <c r="B10" s="1">
        <f>Setup!B7</f>
      </c>
      <c r="C10" t="str">
        <v/>
      </c>
      <c r="D10" t="str">
        <v>Not more often than every 30 days unless the certification states a longer duration; in any case every 6 months with an absence (29 CFR 825.308)</v>
      </c>
    </row>
  </sheetData>
  <ignoredErrors>
    <ignoredError numberStoredAsText="1" sqref="A1:D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Setup</vt:lpstr>
      <vt:lpstr>Log</vt:lpstr>
      <vt:lpstr>Notices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2026-09-15T00:00:00Z</dcterms:created>
  <dc:creator>Time-Out Zone</dc:creator>
  <dc:subject>FMLA hours, rolling 12-month window, notice deadlines</dc:subject>
  <dc:title>Intermittent FMLA hours tracker</dc:title>
</cp:coreProperties>
</file>